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431540\Desktop\Poker\Saisons VDAPOKER92\2024-2025\"/>
    </mc:Choice>
  </mc:AlternateContent>
  <xr:revisionPtr revIDLastSave="0" documentId="13_ncr:1_{18B671B7-EFDD-42CE-8CBF-E2CC3177EAE1}" xr6:coauthVersionLast="47" xr6:coauthVersionMax="47" xr10:uidLastSave="{00000000-0000-0000-0000-000000000000}"/>
  <bookViews>
    <workbookView xWindow="-120" yWindow="-120" windowWidth="29040" windowHeight="15990" activeTab="2" xr2:uid="{518C313C-C91C-429D-B1DA-809FF4B3B92B}"/>
  </bookViews>
  <sheets>
    <sheet name="Saison Hiver" sheetId="1" r:id="rId1"/>
    <sheet name="Saison Eté" sheetId="4" r:id="rId2"/>
    <sheet name="GENERAL" sheetId="5" r:id="rId3"/>
    <sheet name="Cash" sheetId="3" r:id="rId4"/>
  </sheets>
  <definedNames>
    <definedName name="_xlnm._FilterDatabase" localSheetId="3" hidden="1">Cash!#REF!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7" i="3" l="1"/>
  <c r="CI37" i="3"/>
  <c r="CG37" i="3"/>
  <c r="CF37" i="3"/>
  <c r="CD37" i="3"/>
  <c r="CC37" i="3"/>
  <c r="CA37" i="3"/>
  <c r="BZ37" i="3"/>
  <c r="BX37" i="3"/>
  <c r="BW37" i="3"/>
  <c r="BU37" i="3"/>
  <c r="BT37" i="3"/>
  <c r="BR37" i="3"/>
  <c r="BQ37" i="3"/>
  <c r="BO37" i="3"/>
  <c r="BN37" i="3"/>
  <c r="BL37" i="3"/>
  <c r="BK37" i="3"/>
  <c r="BI37" i="3"/>
  <c r="BH37" i="3"/>
  <c r="BF37" i="3"/>
  <c r="BE37" i="3"/>
  <c r="BC37" i="3"/>
  <c r="BB37" i="3"/>
  <c r="AZ37" i="3"/>
  <c r="AY37" i="3"/>
  <c r="AW37" i="3"/>
  <c r="AV37" i="3"/>
  <c r="AT37" i="3"/>
  <c r="AS37" i="3"/>
  <c r="AQ37" i="3"/>
  <c r="AP37" i="3"/>
  <c r="AN37" i="3"/>
  <c r="AM37" i="3"/>
  <c r="AK37" i="3"/>
  <c r="AJ37" i="3"/>
  <c r="AH37" i="3"/>
  <c r="AG37" i="3"/>
  <c r="AD37" i="3"/>
  <c r="AB37" i="3"/>
  <c r="AA37" i="3"/>
  <c r="Y37" i="3"/>
  <c r="X37" i="3"/>
  <c r="V37" i="3"/>
  <c r="U37" i="3"/>
  <c r="S37" i="3"/>
  <c r="R37" i="3"/>
  <c r="P37" i="3"/>
  <c r="O37" i="3"/>
  <c r="M37" i="3"/>
  <c r="L37" i="3"/>
  <c r="J37" i="3"/>
  <c r="I37" i="3"/>
  <c r="H37" i="3"/>
  <c r="K37" i="3" s="1"/>
  <c r="N37" i="3" s="1"/>
  <c r="Q37" i="3" s="1"/>
  <c r="T37" i="3" s="1"/>
  <c r="W37" i="3" s="1"/>
  <c r="Z37" i="3" s="1"/>
  <c r="AC37" i="3" s="1"/>
  <c r="AF37" i="3" s="1"/>
  <c r="AI37" i="3" s="1"/>
  <c r="AL37" i="3" s="1"/>
  <c r="AO37" i="3" s="1"/>
  <c r="AR37" i="3" s="1"/>
  <c r="AU37" i="3" s="1"/>
  <c r="AX37" i="3" s="1"/>
  <c r="BA37" i="3" s="1"/>
  <c r="BD37" i="3" s="1"/>
  <c r="BG37" i="3" s="1"/>
  <c r="BJ37" i="3" s="1"/>
  <c r="BM37" i="3" s="1"/>
  <c r="BP37" i="3" s="1"/>
  <c r="BS37" i="3" s="1"/>
  <c r="BV37" i="3" s="1"/>
  <c r="BY37" i="3" s="1"/>
  <c r="CB37" i="3" s="1"/>
  <c r="CE37" i="3" s="1"/>
  <c r="F37" i="3"/>
  <c r="D37" i="3"/>
  <c r="C37" i="3"/>
  <c r="E36" i="3"/>
  <c r="H36" i="3" s="1"/>
  <c r="K36" i="3" s="1"/>
  <c r="N36" i="3" s="1"/>
  <c r="Q36" i="3" s="1"/>
  <c r="T36" i="3" s="1"/>
  <c r="W36" i="3" s="1"/>
  <c r="Z36" i="3" s="1"/>
  <c r="AC36" i="3" s="1"/>
  <c r="AF36" i="3" s="1"/>
  <c r="AI36" i="3" s="1"/>
  <c r="AL36" i="3" s="1"/>
  <c r="AO36" i="3" s="1"/>
  <c r="AR36" i="3" s="1"/>
  <c r="AU36" i="3" s="1"/>
  <c r="AX36" i="3" s="1"/>
  <c r="BA36" i="3" s="1"/>
  <c r="BD36" i="3" s="1"/>
  <c r="BG36" i="3" s="1"/>
  <c r="BJ36" i="3" s="1"/>
  <c r="BM36" i="3" s="1"/>
  <c r="BP36" i="3" s="1"/>
  <c r="BS36" i="3" s="1"/>
  <c r="BV36" i="3" s="1"/>
  <c r="BY36" i="3" s="1"/>
  <c r="CB36" i="3" s="1"/>
  <c r="CE36" i="3" s="1"/>
  <c r="CH36" i="3" s="1"/>
  <c r="CK36" i="3" s="1"/>
  <c r="G35" i="3"/>
  <c r="E35" i="3"/>
  <c r="E34" i="3"/>
  <c r="H34" i="3" s="1"/>
  <c r="K34" i="3" s="1"/>
  <c r="N34" i="3" s="1"/>
  <c r="Q34" i="3" s="1"/>
  <c r="T34" i="3" s="1"/>
  <c r="W34" i="3" s="1"/>
  <c r="Z34" i="3" s="1"/>
  <c r="AC34" i="3" s="1"/>
  <c r="AF34" i="3" s="1"/>
  <c r="AI34" i="3" s="1"/>
  <c r="AL34" i="3" s="1"/>
  <c r="AO34" i="3" s="1"/>
  <c r="AR34" i="3" s="1"/>
  <c r="AU34" i="3" s="1"/>
  <c r="AX34" i="3" s="1"/>
  <c r="BA34" i="3" s="1"/>
  <c r="BD34" i="3" s="1"/>
  <c r="BG34" i="3" s="1"/>
  <c r="BJ34" i="3" s="1"/>
  <c r="BM34" i="3" s="1"/>
  <c r="BP34" i="3" s="1"/>
  <c r="BS34" i="3" s="1"/>
  <c r="BV34" i="3" s="1"/>
  <c r="BY34" i="3" s="1"/>
  <c r="CB34" i="3" s="1"/>
  <c r="CE34" i="3" s="1"/>
  <c r="CH34" i="3" s="1"/>
  <c r="CK34" i="3" s="1"/>
  <c r="AE33" i="3"/>
  <c r="E33" i="3"/>
  <c r="H33" i="3" s="1"/>
  <c r="K33" i="3" s="1"/>
  <c r="N33" i="3" s="1"/>
  <c r="Q33" i="3" s="1"/>
  <c r="T33" i="3" s="1"/>
  <c r="W33" i="3" s="1"/>
  <c r="Z33" i="3" s="1"/>
  <c r="AC33" i="3" s="1"/>
  <c r="E32" i="3"/>
  <c r="H32" i="3" s="1"/>
  <c r="K32" i="3" s="1"/>
  <c r="N32" i="3" s="1"/>
  <c r="Q32" i="3" s="1"/>
  <c r="T32" i="3" s="1"/>
  <c r="W32" i="3" s="1"/>
  <c r="Z32" i="3" s="1"/>
  <c r="AC32" i="3" s="1"/>
  <c r="AF32" i="3" s="1"/>
  <c r="AI32" i="3" s="1"/>
  <c r="AL32" i="3" s="1"/>
  <c r="AO32" i="3" s="1"/>
  <c r="AR32" i="3" s="1"/>
  <c r="AU32" i="3" s="1"/>
  <c r="AX32" i="3" s="1"/>
  <c r="BA32" i="3" s="1"/>
  <c r="BD32" i="3" s="1"/>
  <c r="BG32" i="3" s="1"/>
  <c r="BJ32" i="3" s="1"/>
  <c r="BM32" i="3" s="1"/>
  <c r="BP32" i="3" s="1"/>
  <c r="BS32" i="3" s="1"/>
  <c r="BV32" i="3" s="1"/>
  <c r="BY32" i="3" s="1"/>
  <c r="CB32" i="3" s="1"/>
  <c r="CE32" i="3" s="1"/>
  <c r="CH32" i="3" s="1"/>
  <c r="CK32" i="3" s="1"/>
  <c r="E31" i="3"/>
  <c r="H31" i="3" s="1"/>
  <c r="K31" i="3" s="1"/>
  <c r="N31" i="3" s="1"/>
  <c r="Q31" i="3" s="1"/>
  <c r="T31" i="3" s="1"/>
  <c r="W31" i="3" s="1"/>
  <c r="Z31" i="3" s="1"/>
  <c r="AC31" i="3" s="1"/>
  <c r="AF31" i="3" s="1"/>
  <c r="AI31" i="3" s="1"/>
  <c r="AL31" i="3" s="1"/>
  <c r="AO31" i="3" s="1"/>
  <c r="AR31" i="3" s="1"/>
  <c r="AU31" i="3" s="1"/>
  <c r="AX31" i="3" s="1"/>
  <c r="BA31" i="3" s="1"/>
  <c r="BD31" i="3" s="1"/>
  <c r="BG31" i="3" s="1"/>
  <c r="BJ31" i="3" s="1"/>
  <c r="BM31" i="3" s="1"/>
  <c r="BP31" i="3" s="1"/>
  <c r="BS31" i="3" s="1"/>
  <c r="BV31" i="3" s="1"/>
  <c r="BY31" i="3" s="1"/>
  <c r="CB31" i="3" s="1"/>
  <c r="CE31" i="3" s="1"/>
  <c r="CH31" i="3" s="1"/>
  <c r="CK31" i="3" s="1"/>
  <c r="G30" i="3"/>
  <c r="E30" i="3"/>
  <c r="E29" i="3"/>
  <c r="H29" i="3" s="1"/>
  <c r="K29" i="3" s="1"/>
  <c r="N29" i="3" s="1"/>
  <c r="Q29" i="3" s="1"/>
  <c r="T29" i="3" s="1"/>
  <c r="W29" i="3" s="1"/>
  <c r="Z29" i="3" s="1"/>
  <c r="AC29" i="3" s="1"/>
  <c r="AF29" i="3" s="1"/>
  <c r="AI29" i="3" s="1"/>
  <c r="AL29" i="3" s="1"/>
  <c r="AO29" i="3" s="1"/>
  <c r="AR29" i="3" s="1"/>
  <c r="AU29" i="3" s="1"/>
  <c r="AX29" i="3" s="1"/>
  <c r="BA29" i="3" s="1"/>
  <c r="BD29" i="3" s="1"/>
  <c r="BG29" i="3" s="1"/>
  <c r="BJ29" i="3" s="1"/>
  <c r="BM29" i="3" s="1"/>
  <c r="BP29" i="3" s="1"/>
  <c r="BS29" i="3" s="1"/>
  <c r="BV29" i="3" s="1"/>
  <c r="BY29" i="3" s="1"/>
  <c r="CB29" i="3" s="1"/>
  <c r="CE29" i="3" s="1"/>
  <c r="CH29" i="3" s="1"/>
  <c r="CK29" i="3" s="1"/>
  <c r="G28" i="3"/>
  <c r="E28" i="3"/>
  <c r="G27" i="3"/>
  <c r="E27" i="3"/>
  <c r="E26" i="3"/>
  <c r="H26" i="3" s="1"/>
  <c r="K26" i="3" s="1"/>
  <c r="N26" i="3" s="1"/>
  <c r="Q26" i="3" s="1"/>
  <c r="T26" i="3" s="1"/>
  <c r="W26" i="3" s="1"/>
  <c r="Z26" i="3" s="1"/>
  <c r="AC26" i="3" s="1"/>
  <c r="AF26" i="3" s="1"/>
  <c r="AI26" i="3" s="1"/>
  <c r="AL26" i="3" s="1"/>
  <c r="AO26" i="3" s="1"/>
  <c r="AR26" i="3" s="1"/>
  <c r="AU26" i="3" s="1"/>
  <c r="AX26" i="3" s="1"/>
  <c r="BA26" i="3" s="1"/>
  <c r="BD26" i="3" s="1"/>
  <c r="BG26" i="3" s="1"/>
  <c r="BJ26" i="3" s="1"/>
  <c r="BM26" i="3" s="1"/>
  <c r="BP26" i="3" s="1"/>
  <c r="BS26" i="3" s="1"/>
  <c r="BV26" i="3" s="1"/>
  <c r="BY26" i="3" s="1"/>
  <c r="CB26" i="3" s="1"/>
  <c r="CE26" i="3" s="1"/>
  <c r="CH26" i="3" s="1"/>
  <c r="CK26" i="3" s="1"/>
  <c r="E25" i="3"/>
  <c r="H25" i="3" s="1"/>
  <c r="K25" i="3" s="1"/>
  <c r="N25" i="3" s="1"/>
  <c r="Q25" i="3" s="1"/>
  <c r="T25" i="3" s="1"/>
  <c r="W25" i="3" s="1"/>
  <c r="Z25" i="3" s="1"/>
  <c r="AC25" i="3" s="1"/>
  <c r="AF25" i="3" s="1"/>
  <c r="AI25" i="3" s="1"/>
  <c r="AL25" i="3" s="1"/>
  <c r="AO25" i="3" s="1"/>
  <c r="AR25" i="3" s="1"/>
  <c r="AU25" i="3" s="1"/>
  <c r="AX25" i="3" s="1"/>
  <c r="BA25" i="3" s="1"/>
  <c r="BD25" i="3" s="1"/>
  <c r="BG25" i="3" s="1"/>
  <c r="BJ25" i="3" s="1"/>
  <c r="BM25" i="3" s="1"/>
  <c r="BP25" i="3" s="1"/>
  <c r="BS25" i="3" s="1"/>
  <c r="BV25" i="3" s="1"/>
  <c r="BY25" i="3" s="1"/>
  <c r="CB25" i="3" s="1"/>
  <c r="CE25" i="3" s="1"/>
  <c r="CH25" i="3" s="1"/>
  <c r="CK25" i="3" s="1"/>
  <c r="E24" i="3"/>
  <c r="H24" i="3" s="1"/>
  <c r="K24" i="3" s="1"/>
  <c r="N24" i="3" s="1"/>
  <c r="Q24" i="3" s="1"/>
  <c r="T24" i="3" s="1"/>
  <c r="W24" i="3" s="1"/>
  <c r="Z24" i="3" s="1"/>
  <c r="AC24" i="3" s="1"/>
  <c r="AF24" i="3" s="1"/>
  <c r="AI24" i="3" s="1"/>
  <c r="AL24" i="3" s="1"/>
  <c r="AO24" i="3" s="1"/>
  <c r="AR24" i="3" s="1"/>
  <c r="AU24" i="3" s="1"/>
  <c r="AX24" i="3" s="1"/>
  <c r="BA24" i="3" s="1"/>
  <c r="BD24" i="3" s="1"/>
  <c r="BG24" i="3" s="1"/>
  <c r="BJ24" i="3" s="1"/>
  <c r="BM24" i="3" s="1"/>
  <c r="BP24" i="3" s="1"/>
  <c r="BS24" i="3" s="1"/>
  <c r="BV24" i="3" s="1"/>
  <c r="BY24" i="3" s="1"/>
  <c r="CB24" i="3" s="1"/>
  <c r="CE24" i="3" s="1"/>
  <c r="CH24" i="3" s="1"/>
  <c r="CK24" i="3" s="1"/>
  <c r="E23" i="3"/>
  <c r="H23" i="3" s="1"/>
  <c r="K23" i="3" s="1"/>
  <c r="N23" i="3" s="1"/>
  <c r="Q23" i="3" s="1"/>
  <c r="T23" i="3" s="1"/>
  <c r="W23" i="3" s="1"/>
  <c r="Z23" i="3" s="1"/>
  <c r="AC23" i="3" s="1"/>
  <c r="AF23" i="3" s="1"/>
  <c r="AI23" i="3" s="1"/>
  <c r="AL23" i="3" s="1"/>
  <c r="AO23" i="3" s="1"/>
  <c r="AR23" i="3" s="1"/>
  <c r="AU23" i="3" s="1"/>
  <c r="AX23" i="3" s="1"/>
  <c r="BA23" i="3" s="1"/>
  <c r="BD23" i="3" s="1"/>
  <c r="BG23" i="3" s="1"/>
  <c r="BJ23" i="3" s="1"/>
  <c r="BM23" i="3" s="1"/>
  <c r="BP23" i="3" s="1"/>
  <c r="BS23" i="3" s="1"/>
  <c r="BV23" i="3" s="1"/>
  <c r="BY23" i="3" s="1"/>
  <c r="CB23" i="3" s="1"/>
  <c r="CE23" i="3" s="1"/>
  <c r="CH23" i="3" s="1"/>
  <c r="CK23" i="3" s="1"/>
  <c r="E22" i="3"/>
  <c r="H22" i="3" s="1"/>
  <c r="K22" i="3" s="1"/>
  <c r="N22" i="3" s="1"/>
  <c r="Q22" i="3" s="1"/>
  <c r="T22" i="3" s="1"/>
  <c r="W22" i="3" s="1"/>
  <c r="Z22" i="3" s="1"/>
  <c r="AC22" i="3" s="1"/>
  <c r="AF22" i="3" s="1"/>
  <c r="AI22" i="3" s="1"/>
  <c r="AL22" i="3" s="1"/>
  <c r="AO22" i="3" s="1"/>
  <c r="AR22" i="3" s="1"/>
  <c r="AU22" i="3" s="1"/>
  <c r="AX22" i="3" s="1"/>
  <c r="BA22" i="3" s="1"/>
  <c r="BD22" i="3" s="1"/>
  <c r="BG22" i="3" s="1"/>
  <c r="BJ22" i="3" s="1"/>
  <c r="BM22" i="3" s="1"/>
  <c r="BP22" i="3" s="1"/>
  <c r="BS22" i="3" s="1"/>
  <c r="BV22" i="3" s="1"/>
  <c r="BY22" i="3" s="1"/>
  <c r="CB22" i="3" s="1"/>
  <c r="CE22" i="3" s="1"/>
  <c r="CH22" i="3" s="1"/>
  <c r="CK22" i="3" s="1"/>
  <c r="E21" i="3"/>
  <c r="H21" i="3" s="1"/>
  <c r="K21" i="3" s="1"/>
  <c r="N21" i="3" s="1"/>
  <c r="Q21" i="3" s="1"/>
  <c r="T21" i="3" s="1"/>
  <c r="W21" i="3" s="1"/>
  <c r="Z21" i="3" s="1"/>
  <c r="AC21" i="3" s="1"/>
  <c r="AF21" i="3" s="1"/>
  <c r="AI21" i="3" s="1"/>
  <c r="AL21" i="3" s="1"/>
  <c r="AO21" i="3" s="1"/>
  <c r="AR21" i="3" s="1"/>
  <c r="AU21" i="3" s="1"/>
  <c r="AX21" i="3" s="1"/>
  <c r="BA21" i="3" s="1"/>
  <c r="BD21" i="3" s="1"/>
  <c r="BG21" i="3" s="1"/>
  <c r="BJ21" i="3" s="1"/>
  <c r="BM21" i="3" s="1"/>
  <c r="BP21" i="3" s="1"/>
  <c r="BS21" i="3" s="1"/>
  <c r="BV21" i="3" s="1"/>
  <c r="BY21" i="3" s="1"/>
  <c r="CB21" i="3" s="1"/>
  <c r="CE21" i="3" s="1"/>
  <c r="CH21" i="3" s="1"/>
  <c r="CK21" i="3" s="1"/>
  <c r="E20" i="3"/>
  <c r="H20" i="3" s="1"/>
  <c r="K20" i="3" s="1"/>
  <c r="N20" i="3" s="1"/>
  <c r="Q20" i="3" s="1"/>
  <c r="T20" i="3" s="1"/>
  <c r="W20" i="3" s="1"/>
  <c r="Z20" i="3" s="1"/>
  <c r="AC20" i="3" s="1"/>
  <c r="AF20" i="3" s="1"/>
  <c r="AI20" i="3" s="1"/>
  <c r="AL20" i="3" s="1"/>
  <c r="AO20" i="3" s="1"/>
  <c r="AR20" i="3" s="1"/>
  <c r="AU20" i="3" s="1"/>
  <c r="AX20" i="3" s="1"/>
  <c r="BA20" i="3" s="1"/>
  <c r="BD20" i="3" s="1"/>
  <c r="BG20" i="3" s="1"/>
  <c r="BJ20" i="3" s="1"/>
  <c r="BM20" i="3" s="1"/>
  <c r="BP20" i="3" s="1"/>
  <c r="BS20" i="3" s="1"/>
  <c r="BV20" i="3" s="1"/>
  <c r="BY20" i="3" s="1"/>
  <c r="CB20" i="3" s="1"/>
  <c r="CE20" i="3" s="1"/>
  <c r="CH20" i="3" s="1"/>
  <c r="CK20" i="3" s="1"/>
  <c r="G19" i="3"/>
  <c r="E19" i="3"/>
  <c r="E18" i="3"/>
  <c r="H18" i="3" s="1"/>
  <c r="K18" i="3" s="1"/>
  <c r="N18" i="3" s="1"/>
  <c r="Q18" i="3" s="1"/>
  <c r="T18" i="3" s="1"/>
  <c r="W18" i="3" s="1"/>
  <c r="Z18" i="3" s="1"/>
  <c r="AC18" i="3" s="1"/>
  <c r="AF18" i="3" s="1"/>
  <c r="AI18" i="3" s="1"/>
  <c r="AL18" i="3" s="1"/>
  <c r="AO18" i="3" s="1"/>
  <c r="AR18" i="3" s="1"/>
  <c r="AU18" i="3" s="1"/>
  <c r="AX18" i="3" s="1"/>
  <c r="BA18" i="3" s="1"/>
  <c r="BD18" i="3" s="1"/>
  <c r="BG18" i="3" s="1"/>
  <c r="BJ18" i="3" s="1"/>
  <c r="BM18" i="3" s="1"/>
  <c r="BP18" i="3" s="1"/>
  <c r="BS18" i="3" s="1"/>
  <c r="BV18" i="3" s="1"/>
  <c r="BY18" i="3" s="1"/>
  <c r="CB18" i="3" s="1"/>
  <c r="CE18" i="3" s="1"/>
  <c r="CH18" i="3" s="1"/>
  <c r="CK18" i="3" s="1"/>
  <c r="E17" i="3"/>
  <c r="H17" i="3" s="1"/>
  <c r="K17" i="3" s="1"/>
  <c r="N17" i="3" s="1"/>
  <c r="Q17" i="3" s="1"/>
  <c r="T17" i="3" s="1"/>
  <c r="W17" i="3" s="1"/>
  <c r="Z17" i="3" s="1"/>
  <c r="AC17" i="3" s="1"/>
  <c r="AF17" i="3" s="1"/>
  <c r="AI17" i="3" s="1"/>
  <c r="AL17" i="3" s="1"/>
  <c r="AO17" i="3" s="1"/>
  <c r="AR17" i="3" s="1"/>
  <c r="AU17" i="3" s="1"/>
  <c r="AX17" i="3" s="1"/>
  <c r="BA17" i="3" s="1"/>
  <c r="BD17" i="3" s="1"/>
  <c r="BG17" i="3" s="1"/>
  <c r="BJ17" i="3" s="1"/>
  <c r="BM17" i="3" s="1"/>
  <c r="BP17" i="3" s="1"/>
  <c r="BS17" i="3" s="1"/>
  <c r="BV17" i="3" s="1"/>
  <c r="BY17" i="3" s="1"/>
  <c r="CB17" i="3" s="1"/>
  <c r="CE17" i="3" s="1"/>
  <c r="CH17" i="3" s="1"/>
  <c r="CK17" i="3" s="1"/>
  <c r="E16" i="3"/>
  <c r="H16" i="3" s="1"/>
  <c r="K16" i="3" s="1"/>
  <c r="N16" i="3" s="1"/>
  <c r="Q16" i="3" s="1"/>
  <c r="T16" i="3" s="1"/>
  <c r="W16" i="3" s="1"/>
  <c r="Z16" i="3" s="1"/>
  <c r="AC16" i="3" s="1"/>
  <c r="AF16" i="3" s="1"/>
  <c r="AI16" i="3" s="1"/>
  <c r="AL16" i="3" s="1"/>
  <c r="AO16" i="3" s="1"/>
  <c r="AR16" i="3" s="1"/>
  <c r="AU16" i="3" s="1"/>
  <c r="AX16" i="3" s="1"/>
  <c r="BA16" i="3" s="1"/>
  <c r="BD16" i="3" s="1"/>
  <c r="BG16" i="3" s="1"/>
  <c r="BJ16" i="3" s="1"/>
  <c r="BM16" i="3" s="1"/>
  <c r="BP16" i="3" s="1"/>
  <c r="BS16" i="3" s="1"/>
  <c r="BV16" i="3" s="1"/>
  <c r="BY16" i="3" s="1"/>
  <c r="CB16" i="3" s="1"/>
  <c r="CE16" i="3" s="1"/>
  <c r="CH16" i="3" s="1"/>
  <c r="CK16" i="3" s="1"/>
  <c r="E15" i="3"/>
  <c r="H15" i="3" s="1"/>
  <c r="K15" i="3" s="1"/>
  <c r="N15" i="3" s="1"/>
  <c r="Q15" i="3" s="1"/>
  <c r="T15" i="3" s="1"/>
  <c r="W15" i="3" s="1"/>
  <c r="Z15" i="3" s="1"/>
  <c r="AC15" i="3" s="1"/>
  <c r="AF15" i="3" s="1"/>
  <c r="AI15" i="3" s="1"/>
  <c r="AL15" i="3" s="1"/>
  <c r="AO15" i="3" s="1"/>
  <c r="AR15" i="3" s="1"/>
  <c r="AU15" i="3" s="1"/>
  <c r="AX15" i="3" s="1"/>
  <c r="BA15" i="3" s="1"/>
  <c r="BD15" i="3" s="1"/>
  <c r="BG15" i="3" s="1"/>
  <c r="BJ15" i="3" s="1"/>
  <c r="BM15" i="3" s="1"/>
  <c r="BP15" i="3" s="1"/>
  <c r="BS15" i="3" s="1"/>
  <c r="BV15" i="3" s="1"/>
  <c r="BY15" i="3" s="1"/>
  <c r="CB15" i="3" s="1"/>
  <c r="CE15" i="3" s="1"/>
  <c r="CH15" i="3" s="1"/>
  <c r="CK15" i="3" s="1"/>
  <c r="G14" i="3"/>
  <c r="E14" i="3"/>
  <c r="E13" i="3"/>
  <c r="H13" i="3" s="1"/>
  <c r="K13" i="3" s="1"/>
  <c r="N13" i="3" s="1"/>
  <c r="Q13" i="3" s="1"/>
  <c r="T13" i="3" s="1"/>
  <c r="W13" i="3" s="1"/>
  <c r="Z13" i="3" s="1"/>
  <c r="AC13" i="3" s="1"/>
  <c r="AF13" i="3" s="1"/>
  <c r="AI13" i="3" s="1"/>
  <c r="AL13" i="3" s="1"/>
  <c r="AO13" i="3" s="1"/>
  <c r="AR13" i="3" s="1"/>
  <c r="AU13" i="3" s="1"/>
  <c r="AX13" i="3" s="1"/>
  <c r="BA13" i="3" s="1"/>
  <c r="BD13" i="3" s="1"/>
  <c r="BG13" i="3" s="1"/>
  <c r="BJ13" i="3" s="1"/>
  <c r="BM13" i="3" s="1"/>
  <c r="BP13" i="3" s="1"/>
  <c r="BS13" i="3" s="1"/>
  <c r="BV13" i="3" s="1"/>
  <c r="BY13" i="3" s="1"/>
  <c r="CB13" i="3" s="1"/>
  <c r="CE13" i="3" s="1"/>
  <c r="CH13" i="3" s="1"/>
  <c r="CK13" i="3" s="1"/>
  <c r="E12" i="3"/>
  <c r="H12" i="3" s="1"/>
  <c r="K12" i="3" s="1"/>
  <c r="N12" i="3" s="1"/>
  <c r="Q12" i="3" s="1"/>
  <c r="T12" i="3" s="1"/>
  <c r="W12" i="3" s="1"/>
  <c r="Z12" i="3" s="1"/>
  <c r="AC12" i="3" s="1"/>
  <c r="AF12" i="3" s="1"/>
  <c r="AI12" i="3" s="1"/>
  <c r="AL12" i="3" s="1"/>
  <c r="AO12" i="3" s="1"/>
  <c r="AR12" i="3" s="1"/>
  <c r="AU12" i="3" s="1"/>
  <c r="AX12" i="3" s="1"/>
  <c r="BA12" i="3" s="1"/>
  <c r="BD12" i="3" s="1"/>
  <c r="BG12" i="3" s="1"/>
  <c r="BJ12" i="3" s="1"/>
  <c r="BM12" i="3" s="1"/>
  <c r="BP12" i="3" s="1"/>
  <c r="BS12" i="3" s="1"/>
  <c r="BV12" i="3" s="1"/>
  <c r="BY12" i="3" s="1"/>
  <c r="CB12" i="3" s="1"/>
  <c r="CE12" i="3" s="1"/>
  <c r="CH12" i="3" s="1"/>
  <c r="CK12" i="3" s="1"/>
  <c r="E11" i="3"/>
  <c r="H11" i="3" s="1"/>
  <c r="K11" i="3" s="1"/>
  <c r="N11" i="3" s="1"/>
  <c r="Q11" i="3" s="1"/>
  <c r="T11" i="3" s="1"/>
  <c r="W11" i="3" s="1"/>
  <c r="Z11" i="3" s="1"/>
  <c r="AC11" i="3" s="1"/>
  <c r="AF11" i="3" s="1"/>
  <c r="AI11" i="3" s="1"/>
  <c r="AL11" i="3" s="1"/>
  <c r="AO11" i="3" s="1"/>
  <c r="AR11" i="3" s="1"/>
  <c r="AU11" i="3" s="1"/>
  <c r="AX11" i="3" s="1"/>
  <c r="BA11" i="3" s="1"/>
  <c r="BD11" i="3" s="1"/>
  <c r="BG11" i="3" s="1"/>
  <c r="BJ11" i="3" s="1"/>
  <c r="BM11" i="3" s="1"/>
  <c r="BP11" i="3" s="1"/>
  <c r="BS11" i="3" s="1"/>
  <c r="BV11" i="3" s="1"/>
  <c r="BY11" i="3" s="1"/>
  <c r="CB11" i="3" s="1"/>
  <c r="CE11" i="3" s="1"/>
  <c r="CH11" i="3" s="1"/>
  <c r="CK11" i="3" s="1"/>
  <c r="G10" i="3"/>
  <c r="E10" i="3"/>
  <c r="E9" i="3"/>
  <c r="H9" i="3" s="1"/>
  <c r="K9" i="3" s="1"/>
  <c r="N9" i="3" s="1"/>
  <c r="Q9" i="3" s="1"/>
  <c r="T9" i="3" s="1"/>
  <c r="W9" i="3" s="1"/>
  <c r="Z9" i="3" s="1"/>
  <c r="AC9" i="3" s="1"/>
  <c r="AF9" i="3" s="1"/>
  <c r="AI9" i="3" s="1"/>
  <c r="AL9" i="3" s="1"/>
  <c r="AO9" i="3" s="1"/>
  <c r="AR9" i="3" s="1"/>
  <c r="AU9" i="3" s="1"/>
  <c r="AX9" i="3" s="1"/>
  <c r="BA9" i="3" s="1"/>
  <c r="BD9" i="3" s="1"/>
  <c r="BG9" i="3" s="1"/>
  <c r="BJ9" i="3" s="1"/>
  <c r="BM9" i="3" s="1"/>
  <c r="BP9" i="3" s="1"/>
  <c r="BS9" i="3" s="1"/>
  <c r="BV9" i="3" s="1"/>
  <c r="BY9" i="3" s="1"/>
  <c r="CB9" i="3" s="1"/>
  <c r="CE9" i="3" s="1"/>
  <c r="CH9" i="3" s="1"/>
  <c r="CK9" i="3" s="1"/>
  <c r="AE8" i="3"/>
  <c r="W8" i="3"/>
  <c r="Z8" i="3" s="1"/>
  <c r="AC8" i="3" s="1"/>
  <c r="E8" i="3"/>
  <c r="H8" i="3" s="1"/>
  <c r="K8" i="3" s="1"/>
  <c r="N8" i="3" s="1"/>
  <c r="Q8" i="3" s="1"/>
  <c r="E7" i="3"/>
  <c r="H7" i="3" s="1"/>
  <c r="K7" i="3" s="1"/>
  <c r="N7" i="3" s="1"/>
  <c r="Q7" i="3" s="1"/>
  <c r="T7" i="3" s="1"/>
  <c r="W7" i="3" s="1"/>
  <c r="Z7" i="3" s="1"/>
  <c r="AC7" i="3" s="1"/>
  <c r="AF7" i="3" s="1"/>
  <c r="AI7" i="3" s="1"/>
  <c r="AL7" i="3" s="1"/>
  <c r="AO7" i="3" s="1"/>
  <c r="AR7" i="3" s="1"/>
  <c r="AU7" i="3" s="1"/>
  <c r="AX7" i="3" s="1"/>
  <c r="BA7" i="3" s="1"/>
  <c r="BD7" i="3" s="1"/>
  <c r="BG7" i="3" s="1"/>
  <c r="BJ7" i="3" s="1"/>
  <c r="BM7" i="3" s="1"/>
  <c r="BP7" i="3" s="1"/>
  <c r="BS7" i="3" s="1"/>
  <c r="BV7" i="3" s="1"/>
  <c r="BY7" i="3" s="1"/>
  <c r="CB7" i="3" s="1"/>
  <c r="CE7" i="3" s="1"/>
  <c r="CH7" i="3" s="1"/>
  <c r="CK7" i="3" s="1"/>
  <c r="AE6" i="3"/>
  <c r="E6" i="3"/>
  <c r="H6" i="3" s="1"/>
  <c r="K6" i="3" s="1"/>
  <c r="N6" i="3" s="1"/>
  <c r="Q6" i="3" s="1"/>
  <c r="T6" i="3" s="1"/>
  <c r="W6" i="3" s="1"/>
  <c r="Z6" i="3" s="1"/>
  <c r="AC6" i="3" s="1"/>
  <c r="AE5" i="3"/>
  <c r="G5" i="3"/>
  <c r="E5" i="3"/>
  <c r="E4" i="3"/>
  <c r="H4" i="3" s="1"/>
  <c r="K4" i="3" s="1"/>
  <c r="N4" i="3" s="1"/>
  <c r="Q4" i="3" s="1"/>
  <c r="T4" i="3" s="1"/>
  <c r="W4" i="3" s="1"/>
  <c r="Z4" i="3" s="1"/>
  <c r="AC4" i="3" s="1"/>
  <c r="AF4" i="3" s="1"/>
  <c r="AI4" i="3" s="1"/>
  <c r="AL4" i="3" s="1"/>
  <c r="AO4" i="3" s="1"/>
  <c r="AR4" i="3" s="1"/>
  <c r="AU4" i="3" s="1"/>
  <c r="AX4" i="3" s="1"/>
  <c r="BA4" i="3" s="1"/>
  <c r="BD4" i="3" s="1"/>
  <c r="BG4" i="3" s="1"/>
  <c r="BJ4" i="3" s="1"/>
  <c r="BM4" i="3" s="1"/>
  <c r="BP4" i="3" s="1"/>
  <c r="BS4" i="3" s="1"/>
  <c r="BV4" i="3" s="1"/>
  <c r="BY4" i="3" s="1"/>
  <c r="CB4" i="3" s="1"/>
  <c r="CE4" i="3" s="1"/>
  <c r="CH4" i="3" s="1"/>
  <c r="CK4" i="3" s="1"/>
  <c r="AE3" i="3"/>
  <c r="G3" i="3"/>
  <c r="E3" i="3"/>
  <c r="D44" i="5"/>
  <c r="H35" i="3" l="1"/>
  <c r="K35" i="3" s="1"/>
  <c r="N35" i="3" s="1"/>
  <c r="Q35" i="3" s="1"/>
  <c r="T35" i="3" s="1"/>
  <c r="W35" i="3" s="1"/>
  <c r="Z35" i="3" s="1"/>
  <c r="AC35" i="3" s="1"/>
  <c r="AF35" i="3" s="1"/>
  <c r="AI35" i="3" s="1"/>
  <c r="AL35" i="3" s="1"/>
  <c r="AO35" i="3" s="1"/>
  <c r="AR35" i="3" s="1"/>
  <c r="AU35" i="3" s="1"/>
  <c r="AX35" i="3" s="1"/>
  <c r="BA35" i="3" s="1"/>
  <c r="BD35" i="3" s="1"/>
  <c r="BG35" i="3" s="1"/>
  <c r="BJ35" i="3" s="1"/>
  <c r="BM35" i="3" s="1"/>
  <c r="BP35" i="3" s="1"/>
  <c r="BS35" i="3" s="1"/>
  <c r="BV35" i="3" s="1"/>
  <c r="BY35" i="3" s="1"/>
  <c r="CB35" i="3" s="1"/>
  <c r="CE35" i="3" s="1"/>
  <c r="CH35" i="3" s="1"/>
  <c r="CK35" i="3" s="1"/>
  <c r="AF33" i="3"/>
  <c r="AI33" i="3" s="1"/>
  <c r="AL33" i="3" s="1"/>
  <c r="AO33" i="3" s="1"/>
  <c r="AR33" i="3" s="1"/>
  <c r="AU33" i="3" s="1"/>
  <c r="AX33" i="3" s="1"/>
  <c r="BA33" i="3" s="1"/>
  <c r="BD33" i="3" s="1"/>
  <c r="BG33" i="3" s="1"/>
  <c r="BJ33" i="3" s="1"/>
  <c r="BM33" i="3" s="1"/>
  <c r="BP33" i="3" s="1"/>
  <c r="BS33" i="3" s="1"/>
  <c r="BV33" i="3" s="1"/>
  <c r="BY33" i="3" s="1"/>
  <c r="CB33" i="3" s="1"/>
  <c r="CE33" i="3" s="1"/>
  <c r="CH33" i="3" s="1"/>
  <c r="CK33" i="3" s="1"/>
  <c r="H28" i="3"/>
  <c r="K28" i="3" s="1"/>
  <c r="N28" i="3" s="1"/>
  <c r="Q28" i="3" s="1"/>
  <c r="T28" i="3" s="1"/>
  <c r="W28" i="3" s="1"/>
  <c r="Z28" i="3" s="1"/>
  <c r="AC28" i="3" s="1"/>
  <c r="AF28" i="3" s="1"/>
  <c r="AI28" i="3" s="1"/>
  <c r="AL28" i="3" s="1"/>
  <c r="AO28" i="3" s="1"/>
  <c r="AR28" i="3" s="1"/>
  <c r="AU28" i="3" s="1"/>
  <c r="AX28" i="3" s="1"/>
  <c r="BA28" i="3" s="1"/>
  <c r="BD28" i="3" s="1"/>
  <c r="BG28" i="3" s="1"/>
  <c r="BJ28" i="3" s="1"/>
  <c r="BM28" i="3" s="1"/>
  <c r="BP28" i="3" s="1"/>
  <c r="BS28" i="3" s="1"/>
  <c r="BV28" i="3" s="1"/>
  <c r="BY28" i="3" s="1"/>
  <c r="CB28" i="3" s="1"/>
  <c r="CE28" i="3" s="1"/>
  <c r="CH28" i="3" s="1"/>
  <c r="CK28" i="3" s="1"/>
  <c r="H10" i="3"/>
  <c r="K10" i="3" s="1"/>
  <c r="N10" i="3" s="1"/>
  <c r="Q10" i="3" s="1"/>
  <c r="T10" i="3" s="1"/>
  <c r="W10" i="3" s="1"/>
  <c r="Z10" i="3" s="1"/>
  <c r="AC10" i="3" s="1"/>
  <c r="AF10" i="3" s="1"/>
  <c r="AI10" i="3" s="1"/>
  <c r="AL10" i="3" s="1"/>
  <c r="AO10" i="3" s="1"/>
  <c r="AR10" i="3" s="1"/>
  <c r="AU10" i="3" s="1"/>
  <c r="AX10" i="3" s="1"/>
  <c r="BA10" i="3" s="1"/>
  <c r="BD10" i="3" s="1"/>
  <c r="BG10" i="3" s="1"/>
  <c r="BJ10" i="3" s="1"/>
  <c r="BM10" i="3" s="1"/>
  <c r="BP10" i="3" s="1"/>
  <c r="BS10" i="3" s="1"/>
  <c r="BV10" i="3" s="1"/>
  <c r="BY10" i="3" s="1"/>
  <c r="CB10" i="3" s="1"/>
  <c r="CE10" i="3" s="1"/>
  <c r="CH10" i="3" s="1"/>
  <c r="CK10" i="3" s="1"/>
  <c r="H27" i="3"/>
  <c r="K27" i="3" s="1"/>
  <c r="N27" i="3" s="1"/>
  <c r="Q27" i="3" s="1"/>
  <c r="T27" i="3" s="1"/>
  <c r="W27" i="3" s="1"/>
  <c r="Z27" i="3" s="1"/>
  <c r="AC27" i="3" s="1"/>
  <c r="AF27" i="3" s="1"/>
  <c r="AI27" i="3" s="1"/>
  <c r="AL27" i="3" s="1"/>
  <c r="AO27" i="3" s="1"/>
  <c r="AR27" i="3" s="1"/>
  <c r="AU27" i="3" s="1"/>
  <c r="AX27" i="3" s="1"/>
  <c r="BA27" i="3" s="1"/>
  <c r="BD27" i="3" s="1"/>
  <c r="BG27" i="3" s="1"/>
  <c r="BJ27" i="3" s="1"/>
  <c r="BM27" i="3" s="1"/>
  <c r="BP27" i="3" s="1"/>
  <c r="BS27" i="3" s="1"/>
  <c r="BV27" i="3" s="1"/>
  <c r="BY27" i="3" s="1"/>
  <c r="CB27" i="3" s="1"/>
  <c r="CE27" i="3" s="1"/>
  <c r="CH27" i="3" s="1"/>
  <c r="CK27" i="3" s="1"/>
  <c r="H5" i="3"/>
  <c r="K5" i="3" s="1"/>
  <c r="N5" i="3" s="1"/>
  <c r="Q5" i="3" s="1"/>
  <c r="T5" i="3" s="1"/>
  <c r="W5" i="3" s="1"/>
  <c r="Z5" i="3" s="1"/>
  <c r="AC5" i="3" s="1"/>
  <c r="AF5" i="3" s="1"/>
  <c r="AI5" i="3" s="1"/>
  <c r="AL5" i="3" s="1"/>
  <c r="AO5" i="3" s="1"/>
  <c r="AR5" i="3" s="1"/>
  <c r="AU5" i="3" s="1"/>
  <c r="AX5" i="3" s="1"/>
  <c r="BA5" i="3" s="1"/>
  <c r="BD5" i="3" s="1"/>
  <c r="BG5" i="3" s="1"/>
  <c r="BJ5" i="3" s="1"/>
  <c r="BM5" i="3" s="1"/>
  <c r="BP5" i="3" s="1"/>
  <c r="BS5" i="3" s="1"/>
  <c r="BV5" i="3" s="1"/>
  <c r="BY5" i="3" s="1"/>
  <c r="CB5" i="3" s="1"/>
  <c r="CE5" i="3" s="1"/>
  <c r="CH5" i="3" s="1"/>
  <c r="CK5" i="3" s="1"/>
  <c r="AF8" i="3"/>
  <c r="AI8" i="3" s="1"/>
  <c r="AL8" i="3" s="1"/>
  <c r="AO8" i="3" s="1"/>
  <c r="AR8" i="3" s="1"/>
  <c r="AU8" i="3" s="1"/>
  <c r="AX8" i="3" s="1"/>
  <c r="BA8" i="3" s="1"/>
  <c r="BD8" i="3" s="1"/>
  <c r="BG8" i="3" s="1"/>
  <c r="BJ8" i="3" s="1"/>
  <c r="BM8" i="3" s="1"/>
  <c r="BP8" i="3" s="1"/>
  <c r="BS8" i="3" s="1"/>
  <c r="BV8" i="3" s="1"/>
  <c r="BY8" i="3" s="1"/>
  <c r="CB8" i="3" s="1"/>
  <c r="CE8" i="3" s="1"/>
  <c r="CH8" i="3" s="1"/>
  <c r="CK8" i="3" s="1"/>
  <c r="H3" i="3"/>
  <c r="K3" i="3" s="1"/>
  <c r="N3" i="3" s="1"/>
  <c r="Q3" i="3" s="1"/>
  <c r="T3" i="3" s="1"/>
  <c r="W3" i="3" s="1"/>
  <c r="Z3" i="3" s="1"/>
  <c r="AC3" i="3" s="1"/>
  <c r="AF3" i="3" s="1"/>
  <c r="AI3" i="3" s="1"/>
  <c r="AL3" i="3" s="1"/>
  <c r="AO3" i="3" s="1"/>
  <c r="AR3" i="3" s="1"/>
  <c r="AU3" i="3" s="1"/>
  <c r="AX3" i="3" s="1"/>
  <c r="BA3" i="3" s="1"/>
  <c r="BD3" i="3" s="1"/>
  <c r="BG3" i="3" s="1"/>
  <c r="BJ3" i="3" s="1"/>
  <c r="BM3" i="3" s="1"/>
  <c r="BP3" i="3" s="1"/>
  <c r="BS3" i="3" s="1"/>
  <c r="BV3" i="3" s="1"/>
  <c r="BY3" i="3" s="1"/>
  <c r="CB3" i="3" s="1"/>
  <c r="CE3" i="3" s="1"/>
  <c r="CH3" i="3" s="1"/>
  <c r="CK3" i="3" s="1"/>
  <c r="AF6" i="3"/>
  <c r="AI6" i="3" s="1"/>
  <c r="AL6" i="3" s="1"/>
  <c r="AO6" i="3" s="1"/>
  <c r="AR6" i="3" s="1"/>
  <c r="AU6" i="3" s="1"/>
  <c r="AX6" i="3" s="1"/>
  <c r="BA6" i="3" s="1"/>
  <c r="BD6" i="3" s="1"/>
  <c r="BG6" i="3" s="1"/>
  <c r="BJ6" i="3" s="1"/>
  <c r="BM6" i="3" s="1"/>
  <c r="BP6" i="3" s="1"/>
  <c r="BS6" i="3" s="1"/>
  <c r="BV6" i="3" s="1"/>
  <c r="BY6" i="3" s="1"/>
  <c r="CB6" i="3" s="1"/>
  <c r="CE6" i="3" s="1"/>
  <c r="CH6" i="3" s="1"/>
  <c r="CK6" i="3" s="1"/>
  <c r="H19" i="3"/>
  <c r="K19" i="3" s="1"/>
  <c r="N19" i="3" s="1"/>
  <c r="Q19" i="3" s="1"/>
  <c r="T19" i="3" s="1"/>
  <c r="W19" i="3" s="1"/>
  <c r="Z19" i="3" s="1"/>
  <c r="AC19" i="3" s="1"/>
  <c r="AF19" i="3" s="1"/>
  <c r="AI19" i="3" s="1"/>
  <c r="AL19" i="3" s="1"/>
  <c r="AO19" i="3" s="1"/>
  <c r="AR19" i="3" s="1"/>
  <c r="AU19" i="3" s="1"/>
  <c r="AX19" i="3" s="1"/>
  <c r="BA19" i="3" s="1"/>
  <c r="BD19" i="3" s="1"/>
  <c r="BG19" i="3" s="1"/>
  <c r="BJ19" i="3" s="1"/>
  <c r="BM19" i="3" s="1"/>
  <c r="BP19" i="3" s="1"/>
  <c r="BS19" i="3" s="1"/>
  <c r="BV19" i="3" s="1"/>
  <c r="BY19" i="3" s="1"/>
  <c r="CB19" i="3" s="1"/>
  <c r="CE19" i="3" s="1"/>
  <c r="CH19" i="3" s="1"/>
  <c r="CK19" i="3" s="1"/>
  <c r="AE37" i="3"/>
  <c r="G37" i="3"/>
  <c r="H30" i="3"/>
  <c r="K30" i="3" s="1"/>
  <c r="N30" i="3" s="1"/>
  <c r="Q30" i="3" s="1"/>
  <c r="T30" i="3" s="1"/>
  <c r="W30" i="3" s="1"/>
  <c r="Z30" i="3" s="1"/>
  <c r="AC30" i="3" s="1"/>
  <c r="AF30" i="3" s="1"/>
  <c r="AI30" i="3" s="1"/>
  <c r="AL30" i="3" s="1"/>
  <c r="AO30" i="3" s="1"/>
  <c r="AR30" i="3" s="1"/>
  <c r="AU30" i="3" s="1"/>
  <c r="AX30" i="3" s="1"/>
  <c r="BA30" i="3" s="1"/>
  <c r="BD30" i="3" s="1"/>
  <c r="BG30" i="3" s="1"/>
  <c r="BJ30" i="3" s="1"/>
  <c r="BM30" i="3" s="1"/>
  <c r="BP30" i="3" s="1"/>
  <c r="BS30" i="3" s="1"/>
  <c r="BV30" i="3" s="1"/>
  <c r="BY30" i="3" s="1"/>
  <c r="CB30" i="3" s="1"/>
  <c r="CE30" i="3" s="1"/>
  <c r="CH30" i="3" s="1"/>
  <c r="CK30" i="3" s="1"/>
  <c r="H14" i="3"/>
  <c r="K14" i="3" s="1"/>
  <c r="N14" i="3" s="1"/>
  <c r="Q14" i="3" s="1"/>
  <c r="T14" i="3" s="1"/>
  <c r="W14" i="3" s="1"/>
  <c r="Z14" i="3" s="1"/>
  <c r="AC14" i="3" s="1"/>
  <c r="AF14" i="3" s="1"/>
  <c r="AI14" i="3" s="1"/>
  <c r="AL14" i="3" s="1"/>
  <c r="AO14" i="3" s="1"/>
  <c r="AR14" i="3" s="1"/>
  <c r="AU14" i="3" s="1"/>
  <c r="AX14" i="3" s="1"/>
  <c r="BA14" i="3" s="1"/>
  <c r="BD14" i="3" s="1"/>
  <c r="BG14" i="3" s="1"/>
  <c r="BJ14" i="3" s="1"/>
  <c r="BM14" i="3" s="1"/>
  <c r="BP14" i="3" s="1"/>
  <c r="BS14" i="3" s="1"/>
  <c r="BV14" i="3" s="1"/>
  <c r="BY14" i="3" s="1"/>
  <c r="CB14" i="3" s="1"/>
  <c r="CE14" i="3" s="1"/>
  <c r="CH14" i="3" s="1"/>
  <c r="CK14" i="3" s="1"/>
</calcChain>
</file>

<file path=xl/sharedStrings.xml><?xml version="1.0" encoding="utf-8"?>
<sst xmlns="http://schemas.openxmlformats.org/spreadsheetml/2006/main" count="272" uniqueCount="63">
  <si>
    <t>#</t>
  </si>
  <si>
    <t>Joueur</t>
  </si>
  <si>
    <t>Général</t>
  </si>
  <si>
    <t>Victoires</t>
  </si>
  <si>
    <t>Total Kills</t>
  </si>
  <si>
    <t>Ecart / n+1</t>
  </si>
  <si>
    <t>Ecart / 1er</t>
  </si>
  <si>
    <t>Stefou</t>
  </si>
  <si>
    <t>Kavish</t>
  </si>
  <si>
    <t>David</t>
  </si>
  <si>
    <t>Karine</t>
  </si>
  <si>
    <t>Florian</t>
  </si>
  <si>
    <t>Olivia</t>
  </si>
  <si>
    <t>Yann</t>
  </si>
  <si>
    <t>Jean-Luc</t>
  </si>
  <si>
    <t>Emmanuel</t>
  </si>
  <si>
    <t>Michel</t>
  </si>
  <si>
    <t>Gilles</t>
  </si>
  <si>
    <t>Roger</t>
  </si>
  <si>
    <t>Sylvie</t>
  </si>
  <si>
    <t>Ludovic</t>
  </si>
  <si>
    <t>Nicole</t>
  </si>
  <si>
    <t>Philippe</t>
  </si>
  <si>
    <t>Frédéric</t>
  </si>
  <si>
    <t>Olivier</t>
  </si>
  <si>
    <t>DJ Stéph</t>
  </si>
  <si>
    <t>Eric</t>
  </si>
  <si>
    <t>Arno</t>
  </si>
  <si>
    <t>Gérald</t>
  </si>
  <si>
    <t>Karim</t>
  </si>
  <si>
    <t>Bruno</t>
  </si>
  <si>
    <t>Mehdi</t>
  </si>
  <si>
    <t>Christopher</t>
  </si>
  <si>
    <t>Jésus</t>
  </si>
  <si>
    <t>Alban</t>
  </si>
  <si>
    <t>Pamela</t>
  </si>
  <si>
    <t>Vincent</t>
  </si>
  <si>
    <t>Cash Game 2024 / 2025
Blinds 5-5</t>
  </si>
  <si>
    <t>STACK initial</t>
  </si>
  <si>
    <t>STACK engagé</t>
  </si>
  <si>
    <t>STACK final soirée</t>
  </si>
  <si>
    <t>STACK total post soirée</t>
  </si>
  <si>
    <t>DJ Steph</t>
  </si>
  <si>
    <t>Pierre</t>
  </si>
  <si>
    <t>Jacques</t>
  </si>
  <si>
    <t>Piplard</t>
  </si>
  <si>
    <t>Présences</t>
  </si>
  <si>
    <t>Flavien</t>
  </si>
  <si>
    <t>Alexandre</t>
  </si>
  <si>
    <t>Fleur</t>
  </si>
  <si>
    <t>Christophe</t>
  </si>
  <si>
    <t>Joueur VDAPOKER92</t>
  </si>
  <si>
    <t>Général 2024/2025</t>
  </si>
  <si>
    <t>Victoires 2024/2025</t>
  </si>
  <si>
    <t>Présences 2024/2025</t>
  </si>
  <si>
    <t>Total Kills 2024/2025</t>
  </si>
  <si>
    <t>Championnat "HIVER" VDAPOKER92 2024 / 2025 (post 31/01/2025)</t>
  </si>
  <si>
    <t>Valentin</t>
  </si>
  <si>
    <t>Elodie</t>
  </si>
  <si>
    <t>Dominique</t>
  </si>
  <si>
    <t>Laurence</t>
  </si>
  <si>
    <t>Championnat "ETE" VDAPOKER92 2024/2025 (Post MTT du 04/07/2025)</t>
  </si>
  <si>
    <t>CLASSEMENT ANNUEL VDAPOKER92 2024 _ 2025 (CFIPA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</si>
</sst>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000000"/>
      <name val="Calibri"/>
      <family val="2"/>
    </font>
    <font>
      <b/>
      <sz val="20"/>
      <color rgb="FFFFFFFF"/>
      <name val="Calibri"/>
      <family val="2"/>
    </font>
    <font>
      <b/>
      <sz val="2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theme="0"/>
      <name val="Calibri"/>
      <family val="2"/>
    </font>
    <font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009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9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5" fillId="10" borderId="8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14" fontId="7" fillId="11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" fontId="9" fillId="12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" fontId="8" fillId="13" borderId="2" xfId="0" applyNumberFormat="1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9" fillId="12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" fontId="8" fillId="13" borderId="3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1" fontId="8" fillId="13" borderId="4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 vertical="center"/>
    </xf>
    <xf numFmtId="0" fontId="7" fillId="14" borderId="2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/>
    </xf>
    <xf numFmtId="0" fontId="3" fillId="9" borderId="13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/>
    <xf numFmtId="0" fontId="3" fillId="4" borderId="2" xfId="1" applyFont="1" applyFill="1" applyBorder="1" applyAlignment="1">
      <alignment horizontal="center" vertical="center"/>
    </xf>
    <xf numFmtId="0" fontId="16" fillId="17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18" borderId="18" xfId="0" applyFont="1" applyFill="1" applyBorder="1" applyAlignment="1">
      <alignment horizontal="center" vertical="center"/>
    </xf>
    <xf numFmtId="1" fontId="8" fillId="13" borderId="19" xfId="0" applyNumberFormat="1" applyFont="1" applyFill="1" applyBorder="1" applyAlignment="1">
      <alignment horizontal="center" vertical="center"/>
    </xf>
    <xf numFmtId="1" fontId="8" fillId="13" borderId="20" xfId="0" applyNumberFormat="1" applyFont="1" applyFill="1" applyBorder="1" applyAlignment="1">
      <alignment horizontal="center" vertical="center"/>
    </xf>
    <xf numFmtId="0" fontId="18" fillId="17" borderId="17" xfId="0" applyFont="1" applyFill="1" applyBorder="1" applyAlignment="1">
      <alignment horizontal="center" vertical="center"/>
    </xf>
    <xf numFmtId="1" fontId="8" fillId="13" borderId="22" xfId="0" applyNumberFormat="1" applyFont="1" applyFill="1" applyBorder="1" applyAlignment="1">
      <alignment horizontal="center" vertical="center"/>
    </xf>
    <xf numFmtId="1" fontId="8" fillId="13" borderId="18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8" fillId="13" borderId="26" xfId="0" applyNumberFormat="1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7" fillId="18" borderId="27" xfId="0" applyFont="1" applyFill="1" applyBorder="1" applyAlignment="1">
      <alignment horizontal="center" vertical="center"/>
    </xf>
    <xf numFmtId="1" fontId="8" fillId="13" borderId="24" xfId="0" applyNumberFormat="1" applyFont="1" applyFill="1" applyBorder="1" applyAlignment="1">
      <alignment horizontal="center" vertical="center"/>
    </xf>
    <xf numFmtId="1" fontId="8" fillId="13" borderId="23" xfId="0" applyNumberFormat="1" applyFont="1" applyFill="1" applyBorder="1" applyAlignment="1">
      <alignment horizontal="center" vertical="center"/>
    </xf>
    <xf numFmtId="0" fontId="18" fillId="17" borderId="7" xfId="0" applyFont="1" applyFill="1" applyBorder="1" applyAlignment="1">
      <alignment horizontal="center" vertical="center"/>
    </xf>
    <xf numFmtId="0" fontId="20" fillId="19" borderId="18" xfId="0" applyFont="1" applyFill="1" applyBorder="1" applyAlignment="1">
      <alignment horizontal="center" vertical="center"/>
    </xf>
    <xf numFmtId="0" fontId="20" fillId="19" borderId="27" xfId="0" applyFont="1" applyFill="1" applyBorder="1" applyAlignment="1">
      <alignment horizontal="center" vertical="center"/>
    </xf>
    <xf numFmtId="0" fontId="19" fillId="20" borderId="18" xfId="0" applyFont="1" applyFill="1" applyBorder="1" applyAlignment="1">
      <alignment horizontal="center" vertical="center"/>
    </xf>
    <xf numFmtId="0" fontId="19" fillId="21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4" fillId="16" borderId="9" xfId="0" applyFont="1" applyFill="1" applyBorder="1" applyAlignment="1">
      <alignment horizontal="center" vertical="center"/>
    </xf>
    <xf numFmtId="0" fontId="14" fillId="16" borderId="10" xfId="0" applyFont="1" applyFill="1" applyBorder="1" applyAlignment="1">
      <alignment horizontal="center" vertical="center"/>
    </xf>
    <xf numFmtId="0" fontId="14" fillId="16" borderId="1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3" fillId="15" borderId="6" xfId="0" applyFont="1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98C58E8-2938-454D-8646-5377A734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E337-0AE9-43EF-A3BA-DF90740C6FF8}">
  <sheetPr>
    <pageSetUpPr fitToPage="1"/>
  </sheetPr>
  <dimension ref="A1:H43"/>
  <sheetViews>
    <sheetView zoomScale="120" zoomScaleNormal="120" workbookViewId="0">
      <selection sqref="A1:H1"/>
    </sheetView>
  </sheetViews>
  <sheetFormatPr baseColWidth="10" defaultColWidth="11.42578125" defaultRowHeight="15" x14ac:dyDescent="0.25"/>
  <cols>
    <col min="1" max="1" width="3.42578125" style="1" bestFit="1" customWidth="1"/>
    <col min="2" max="2" width="12" style="1" bestFit="1" customWidth="1"/>
    <col min="3" max="3" width="8.5703125" style="2" bestFit="1" customWidth="1"/>
    <col min="4" max="4" width="9.5703125" style="1" bestFit="1" customWidth="1"/>
    <col min="5" max="5" width="10.7109375" style="1" bestFit="1" customWidth="1"/>
    <col min="6" max="6" width="10.42578125" style="1" bestFit="1" customWidth="1"/>
    <col min="7" max="7" width="11.140625" style="1" bestFit="1" customWidth="1"/>
    <col min="8" max="8" width="10.7109375" style="1" bestFit="1" customWidth="1"/>
    <col min="9" max="16384" width="11.42578125" style="1"/>
  </cols>
  <sheetData>
    <row r="1" spans="1:8" ht="16.5" thickBot="1" x14ac:dyDescent="0.3">
      <c r="A1" s="79" t="s">
        <v>56</v>
      </c>
      <c r="B1" s="80"/>
      <c r="C1" s="80"/>
      <c r="D1" s="80"/>
      <c r="E1" s="80"/>
      <c r="F1" s="80"/>
      <c r="G1" s="80"/>
      <c r="H1" s="81"/>
    </row>
    <row r="2" spans="1:8" ht="16.5" thickBot="1" x14ac:dyDescent="0.3">
      <c r="A2" s="22" t="s">
        <v>0</v>
      </c>
      <c r="B2" s="23" t="s">
        <v>1</v>
      </c>
      <c r="C2" s="24" t="s">
        <v>2</v>
      </c>
      <c r="D2" s="25" t="s">
        <v>3</v>
      </c>
      <c r="E2" s="26" t="s">
        <v>46</v>
      </c>
      <c r="F2" s="27" t="s">
        <v>4</v>
      </c>
      <c r="G2" s="28" t="s">
        <v>5</v>
      </c>
      <c r="H2" s="28" t="s">
        <v>6</v>
      </c>
    </row>
    <row r="3" spans="1:8" ht="15.75" x14ac:dyDescent="0.25">
      <c r="A3" s="29">
        <v>1</v>
      </c>
      <c r="B3" s="30" t="s">
        <v>11</v>
      </c>
      <c r="C3" s="31">
        <v>1500</v>
      </c>
      <c r="D3" s="32">
        <v>1</v>
      </c>
      <c r="E3" s="33">
        <v>14</v>
      </c>
      <c r="F3" s="34">
        <v>23</v>
      </c>
      <c r="G3" s="35"/>
      <c r="H3" s="35"/>
    </row>
    <row r="4" spans="1:8" ht="15.75" x14ac:dyDescent="0.25">
      <c r="A4" s="36">
        <v>2</v>
      </c>
      <c r="B4" s="30" t="s">
        <v>7</v>
      </c>
      <c r="C4" s="31">
        <v>1290</v>
      </c>
      <c r="D4" s="32">
        <v>1</v>
      </c>
      <c r="E4" s="33">
        <v>14</v>
      </c>
      <c r="F4" s="34">
        <v>11</v>
      </c>
      <c r="G4" s="37">
        <v>-210</v>
      </c>
      <c r="H4" s="37">
        <v>-210</v>
      </c>
    </row>
    <row r="5" spans="1:8" ht="15.75" x14ac:dyDescent="0.25">
      <c r="A5" s="29">
        <v>3</v>
      </c>
      <c r="B5" s="30" t="s">
        <v>24</v>
      </c>
      <c r="C5" s="31">
        <v>1030</v>
      </c>
      <c r="D5" s="32">
        <v>1</v>
      </c>
      <c r="E5" s="33">
        <v>13</v>
      </c>
      <c r="F5" s="34">
        <v>7</v>
      </c>
      <c r="G5" s="37">
        <v>-260</v>
      </c>
      <c r="H5" s="37">
        <v>-470</v>
      </c>
    </row>
    <row r="6" spans="1:8" ht="15.75" x14ac:dyDescent="0.25">
      <c r="A6" s="36">
        <v>4</v>
      </c>
      <c r="B6" s="30" t="s">
        <v>29</v>
      </c>
      <c r="C6" s="31">
        <v>920</v>
      </c>
      <c r="D6" s="32">
        <v>2</v>
      </c>
      <c r="E6" s="33">
        <v>12</v>
      </c>
      <c r="F6" s="34">
        <v>22</v>
      </c>
      <c r="G6" s="37">
        <v>-110</v>
      </c>
      <c r="H6" s="37">
        <v>-580</v>
      </c>
    </row>
    <row r="7" spans="1:8" ht="15.75" x14ac:dyDescent="0.25">
      <c r="A7" s="29">
        <v>5</v>
      </c>
      <c r="B7" s="30" t="s">
        <v>19</v>
      </c>
      <c r="C7" s="31">
        <v>920</v>
      </c>
      <c r="D7" s="32">
        <v>1</v>
      </c>
      <c r="E7" s="33">
        <v>14</v>
      </c>
      <c r="F7" s="34">
        <v>7</v>
      </c>
      <c r="G7" s="37">
        <v>0</v>
      </c>
      <c r="H7" s="37">
        <v>-580</v>
      </c>
    </row>
    <row r="8" spans="1:8" ht="15.75" x14ac:dyDescent="0.25">
      <c r="A8" s="36">
        <v>6</v>
      </c>
      <c r="B8" s="30" t="s">
        <v>17</v>
      </c>
      <c r="C8" s="31">
        <v>830</v>
      </c>
      <c r="D8" s="32">
        <v>0</v>
      </c>
      <c r="E8" s="33">
        <v>13</v>
      </c>
      <c r="F8" s="34">
        <v>19</v>
      </c>
      <c r="G8" s="37">
        <v>-90</v>
      </c>
      <c r="H8" s="37">
        <v>-670</v>
      </c>
    </row>
    <row r="9" spans="1:8" ht="15.75" x14ac:dyDescent="0.25">
      <c r="A9" s="29">
        <v>7</v>
      </c>
      <c r="B9" s="30" t="s">
        <v>23</v>
      </c>
      <c r="C9" s="31">
        <v>800</v>
      </c>
      <c r="D9" s="32">
        <v>0</v>
      </c>
      <c r="E9" s="33">
        <v>13</v>
      </c>
      <c r="F9" s="34">
        <v>21</v>
      </c>
      <c r="G9" s="37">
        <v>-30</v>
      </c>
      <c r="H9" s="37">
        <v>-700</v>
      </c>
    </row>
    <row r="10" spans="1:8" ht="15.75" x14ac:dyDescent="0.25">
      <c r="A10" s="36">
        <v>8</v>
      </c>
      <c r="B10" s="30" t="s">
        <v>15</v>
      </c>
      <c r="C10" s="31">
        <v>740</v>
      </c>
      <c r="D10" s="32">
        <v>1</v>
      </c>
      <c r="E10" s="33">
        <v>10</v>
      </c>
      <c r="F10" s="34">
        <v>18</v>
      </c>
      <c r="G10" s="37">
        <v>-60</v>
      </c>
      <c r="H10" s="37">
        <v>-760</v>
      </c>
    </row>
    <row r="11" spans="1:8" ht="15.75" x14ac:dyDescent="0.25">
      <c r="A11" s="29">
        <v>9</v>
      </c>
      <c r="B11" s="30" t="s">
        <v>44</v>
      </c>
      <c r="C11" s="31">
        <v>730</v>
      </c>
      <c r="D11" s="32">
        <v>1</v>
      </c>
      <c r="E11" s="33">
        <v>9</v>
      </c>
      <c r="F11" s="34">
        <v>14</v>
      </c>
      <c r="G11" s="37">
        <v>-10</v>
      </c>
      <c r="H11" s="37">
        <v>-770</v>
      </c>
    </row>
    <row r="12" spans="1:8" ht="15.75" x14ac:dyDescent="0.25">
      <c r="A12" s="36">
        <v>10</v>
      </c>
      <c r="B12" s="30" t="s">
        <v>28</v>
      </c>
      <c r="C12" s="31">
        <v>690</v>
      </c>
      <c r="D12" s="32">
        <v>0</v>
      </c>
      <c r="E12" s="33">
        <v>9</v>
      </c>
      <c r="F12" s="34">
        <v>15</v>
      </c>
      <c r="G12" s="37">
        <v>-40</v>
      </c>
      <c r="H12" s="37">
        <v>-810</v>
      </c>
    </row>
    <row r="13" spans="1:8" ht="15.75" x14ac:dyDescent="0.25">
      <c r="A13" s="29">
        <v>11</v>
      </c>
      <c r="B13" s="30" t="s">
        <v>35</v>
      </c>
      <c r="C13" s="31">
        <v>660</v>
      </c>
      <c r="D13" s="32">
        <v>1</v>
      </c>
      <c r="E13" s="33">
        <v>12</v>
      </c>
      <c r="F13" s="34">
        <v>10</v>
      </c>
      <c r="G13" s="37">
        <v>-30</v>
      </c>
      <c r="H13" s="37">
        <v>-840</v>
      </c>
    </row>
    <row r="14" spans="1:8" ht="15.75" x14ac:dyDescent="0.25">
      <c r="A14" s="36">
        <v>12</v>
      </c>
      <c r="B14" s="30" t="s">
        <v>27</v>
      </c>
      <c r="C14" s="31">
        <v>620</v>
      </c>
      <c r="D14" s="32">
        <v>0</v>
      </c>
      <c r="E14" s="33">
        <v>14</v>
      </c>
      <c r="F14" s="34">
        <v>10</v>
      </c>
      <c r="G14" s="37">
        <v>-40</v>
      </c>
      <c r="H14" s="37">
        <v>-880</v>
      </c>
    </row>
    <row r="15" spans="1:8" ht="15.75" x14ac:dyDescent="0.25">
      <c r="A15" s="29">
        <v>13</v>
      </c>
      <c r="B15" s="30" t="s">
        <v>36</v>
      </c>
      <c r="C15" s="31">
        <v>610</v>
      </c>
      <c r="D15" s="32">
        <v>0</v>
      </c>
      <c r="E15" s="33">
        <v>14</v>
      </c>
      <c r="F15" s="34">
        <v>8</v>
      </c>
      <c r="G15" s="37">
        <v>-10</v>
      </c>
      <c r="H15" s="37">
        <v>-890</v>
      </c>
    </row>
    <row r="16" spans="1:8" ht="15.75" x14ac:dyDescent="0.25">
      <c r="A16" s="36">
        <v>14</v>
      </c>
      <c r="B16" s="30" t="s">
        <v>21</v>
      </c>
      <c r="C16" s="31">
        <v>600</v>
      </c>
      <c r="D16" s="32">
        <v>0</v>
      </c>
      <c r="E16" s="33">
        <v>8</v>
      </c>
      <c r="F16" s="34">
        <v>5</v>
      </c>
      <c r="G16" s="37">
        <v>-10</v>
      </c>
      <c r="H16" s="37">
        <v>-900</v>
      </c>
    </row>
    <row r="17" spans="1:8" ht="15.75" x14ac:dyDescent="0.25">
      <c r="A17" s="29">
        <v>15</v>
      </c>
      <c r="B17" s="30" t="s">
        <v>13</v>
      </c>
      <c r="C17" s="31">
        <v>550</v>
      </c>
      <c r="D17" s="32">
        <v>0</v>
      </c>
      <c r="E17" s="33">
        <v>14</v>
      </c>
      <c r="F17" s="34">
        <v>14</v>
      </c>
      <c r="G17" s="37">
        <v>-50</v>
      </c>
      <c r="H17" s="37">
        <v>-950</v>
      </c>
    </row>
    <row r="18" spans="1:8" ht="15.75" x14ac:dyDescent="0.25">
      <c r="A18" s="36">
        <v>16</v>
      </c>
      <c r="B18" s="30" t="s">
        <v>12</v>
      </c>
      <c r="C18" s="31">
        <v>540</v>
      </c>
      <c r="D18" s="32">
        <v>0</v>
      </c>
      <c r="E18" s="33">
        <v>11</v>
      </c>
      <c r="F18" s="34">
        <v>12</v>
      </c>
      <c r="G18" s="37">
        <v>-10</v>
      </c>
      <c r="H18" s="37">
        <v>-960</v>
      </c>
    </row>
    <row r="19" spans="1:8" ht="15.75" x14ac:dyDescent="0.25">
      <c r="A19" s="29">
        <v>17</v>
      </c>
      <c r="B19" s="30" t="s">
        <v>45</v>
      </c>
      <c r="C19" s="31">
        <v>540</v>
      </c>
      <c r="D19" s="32">
        <v>0</v>
      </c>
      <c r="E19" s="33">
        <v>12</v>
      </c>
      <c r="F19" s="34">
        <v>9</v>
      </c>
      <c r="G19" s="37">
        <v>0</v>
      </c>
      <c r="H19" s="37">
        <v>-960</v>
      </c>
    </row>
    <row r="20" spans="1:8" ht="15.75" x14ac:dyDescent="0.25">
      <c r="A20" s="36">
        <v>18</v>
      </c>
      <c r="B20" s="30" t="s">
        <v>8</v>
      </c>
      <c r="C20" s="31">
        <v>520</v>
      </c>
      <c r="D20" s="32">
        <v>0</v>
      </c>
      <c r="E20" s="33">
        <v>8</v>
      </c>
      <c r="F20" s="34">
        <v>20</v>
      </c>
      <c r="G20" s="37">
        <v>-20</v>
      </c>
      <c r="H20" s="37">
        <v>-980</v>
      </c>
    </row>
    <row r="21" spans="1:8" ht="15.75" x14ac:dyDescent="0.25">
      <c r="A21" s="29">
        <v>19</v>
      </c>
      <c r="B21" s="30" t="s">
        <v>18</v>
      </c>
      <c r="C21" s="31">
        <v>520</v>
      </c>
      <c r="D21" s="32">
        <v>0</v>
      </c>
      <c r="E21" s="33">
        <v>10</v>
      </c>
      <c r="F21" s="34">
        <v>7</v>
      </c>
      <c r="G21" s="37">
        <v>0</v>
      </c>
      <c r="H21" s="37">
        <v>-980</v>
      </c>
    </row>
    <row r="22" spans="1:8" ht="15.75" x14ac:dyDescent="0.25">
      <c r="A22" s="36">
        <v>20</v>
      </c>
      <c r="B22" s="30" t="s">
        <v>10</v>
      </c>
      <c r="C22" s="31">
        <v>520</v>
      </c>
      <c r="D22" s="32">
        <v>0</v>
      </c>
      <c r="E22" s="33">
        <v>14</v>
      </c>
      <c r="F22" s="34">
        <v>4</v>
      </c>
      <c r="G22" s="37">
        <v>0</v>
      </c>
      <c r="H22" s="37">
        <v>-980</v>
      </c>
    </row>
    <row r="23" spans="1:8" ht="15.75" x14ac:dyDescent="0.25">
      <c r="A23" s="29">
        <v>21</v>
      </c>
      <c r="B23" s="30" t="s">
        <v>33</v>
      </c>
      <c r="C23" s="31">
        <v>500</v>
      </c>
      <c r="D23" s="32">
        <v>1</v>
      </c>
      <c r="E23" s="33">
        <v>7</v>
      </c>
      <c r="F23" s="34">
        <v>12</v>
      </c>
      <c r="G23" s="37">
        <v>-20</v>
      </c>
      <c r="H23" s="37">
        <v>-1000</v>
      </c>
    </row>
    <row r="24" spans="1:8" ht="15.75" x14ac:dyDescent="0.25">
      <c r="A24" s="36">
        <v>22</v>
      </c>
      <c r="B24" s="30" t="s">
        <v>14</v>
      </c>
      <c r="C24" s="31">
        <v>490</v>
      </c>
      <c r="D24" s="32">
        <v>0</v>
      </c>
      <c r="E24" s="33">
        <v>10</v>
      </c>
      <c r="F24" s="34">
        <v>1</v>
      </c>
      <c r="G24" s="37">
        <v>-10</v>
      </c>
      <c r="H24" s="37">
        <v>-1010</v>
      </c>
    </row>
    <row r="25" spans="1:8" ht="15.75" x14ac:dyDescent="0.25">
      <c r="A25" s="29">
        <v>23</v>
      </c>
      <c r="B25" s="30" t="s">
        <v>34</v>
      </c>
      <c r="C25" s="31">
        <v>440</v>
      </c>
      <c r="D25" s="32">
        <v>1</v>
      </c>
      <c r="E25" s="33">
        <v>12</v>
      </c>
      <c r="F25" s="34">
        <v>16</v>
      </c>
      <c r="G25" s="37">
        <v>-50</v>
      </c>
      <c r="H25" s="37">
        <v>-1060</v>
      </c>
    </row>
    <row r="26" spans="1:8" ht="15.75" x14ac:dyDescent="0.25">
      <c r="A26" s="36">
        <v>24</v>
      </c>
      <c r="B26" s="30" t="s">
        <v>43</v>
      </c>
      <c r="C26" s="31">
        <v>340</v>
      </c>
      <c r="D26" s="32">
        <v>0</v>
      </c>
      <c r="E26" s="33">
        <v>8</v>
      </c>
      <c r="F26" s="34">
        <v>3</v>
      </c>
      <c r="G26" s="37">
        <v>-100</v>
      </c>
      <c r="H26" s="37">
        <v>-1160</v>
      </c>
    </row>
    <row r="27" spans="1:8" ht="15.75" x14ac:dyDescent="0.25">
      <c r="A27" s="29">
        <v>25</v>
      </c>
      <c r="B27" s="30" t="s">
        <v>16</v>
      </c>
      <c r="C27" s="31">
        <v>330</v>
      </c>
      <c r="D27" s="32">
        <v>0</v>
      </c>
      <c r="E27" s="33">
        <v>12</v>
      </c>
      <c r="F27" s="34">
        <v>2</v>
      </c>
      <c r="G27" s="37">
        <v>-10</v>
      </c>
      <c r="H27" s="37">
        <v>-1170</v>
      </c>
    </row>
    <row r="28" spans="1:8" ht="15.75" x14ac:dyDescent="0.25">
      <c r="A28" s="36">
        <v>26</v>
      </c>
      <c r="B28" s="30" t="s">
        <v>9</v>
      </c>
      <c r="C28" s="31">
        <v>320</v>
      </c>
      <c r="D28" s="32">
        <v>1</v>
      </c>
      <c r="E28" s="33">
        <v>3</v>
      </c>
      <c r="F28" s="34">
        <v>7</v>
      </c>
      <c r="G28" s="37">
        <v>-10</v>
      </c>
      <c r="H28" s="37">
        <v>-1180</v>
      </c>
    </row>
    <row r="29" spans="1:8" ht="15.75" x14ac:dyDescent="0.25">
      <c r="A29" s="29">
        <v>27</v>
      </c>
      <c r="B29" s="30" t="s">
        <v>32</v>
      </c>
      <c r="C29" s="31">
        <v>310</v>
      </c>
      <c r="D29" s="32">
        <v>0</v>
      </c>
      <c r="E29" s="33">
        <v>9</v>
      </c>
      <c r="F29" s="34">
        <v>9</v>
      </c>
      <c r="G29" s="37">
        <v>-10</v>
      </c>
      <c r="H29" s="37">
        <v>-1190</v>
      </c>
    </row>
    <row r="30" spans="1:8" ht="15.75" x14ac:dyDescent="0.25">
      <c r="A30" s="36">
        <v>28</v>
      </c>
      <c r="B30" s="30" t="s">
        <v>30</v>
      </c>
      <c r="C30" s="31">
        <v>260</v>
      </c>
      <c r="D30" s="32">
        <v>0</v>
      </c>
      <c r="E30" s="33">
        <v>6</v>
      </c>
      <c r="F30" s="34">
        <v>7</v>
      </c>
      <c r="G30" s="37">
        <v>-50</v>
      </c>
      <c r="H30" s="37">
        <v>-1240</v>
      </c>
    </row>
    <row r="31" spans="1:8" ht="15.75" x14ac:dyDescent="0.25">
      <c r="A31" s="29">
        <v>29</v>
      </c>
      <c r="B31" s="30" t="s">
        <v>47</v>
      </c>
      <c r="C31" s="31">
        <v>250</v>
      </c>
      <c r="D31" s="32">
        <v>1</v>
      </c>
      <c r="E31" s="33">
        <v>3</v>
      </c>
      <c r="F31" s="34">
        <v>3</v>
      </c>
      <c r="G31" s="37">
        <v>-10</v>
      </c>
      <c r="H31" s="37">
        <v>-1250</v>
      </c>
    </row>
    <row r="32" spans="1:8" ht="15.75" x14ac:dyDescent="0.25">
      <c r="A32" s="36">
        <v>30</v>
      </c>
      <c r="B32" s="30" t="s">
        <v>31</v>
      </c>
      <c r="C32" s="31">
        <v>250</v>
      </c>
      <c r="D32" s="32">
        <v>1</v>
      </c>
      <c r="E32" s="33">
        <v>4</v>
      </c>
      <c r="F32" s="34">
        <v>9</v>
      </c>
      <c r="G32" s="37">
        <v>0</v>
      </c>
      <c r="H32" s="37">
        <v>-1250</v>
      </c>
    </row>
    <row r="33" spans="1:8" ht="15.75" x14ac:dyDescent="0.25">
      <c r="A33" s="29">
        <v>31</v>
      </c>
      <c r="B33" s="30" t="s">
        <v>22</v>
      </c>
      <c r="C33" s="31">
        <v>240</v>
      </c>
      <c r="D33" s="32">
        <v>0</v>
      </c>
      <c r="E33" s="33">
        <v>9</v>
      </c>
      <c r="F33" s="34">
        <v>2</v>
      </c>
      <c r="G33" s="37">
        <v>-10</v>
      </c>
      <c r="H33" s="37">
        <v>-1260</v>
      </c>
    </row>
    <row r="34" spans="1:8" ht="15.75" x14ac:dyDescent="0.25">
      <c r="A34" s="36">
        <v>32</v>
      </c>
      <c r="B34" s="30" t="s">
        <v>25</v>
      </c>
      <c r="C34" s="31">
        <v>160</v>
      </c>
      <c r="D34" s="32">
        <v>0</v>
      </c>
      <c r="E34" s="33">
        <v>7</v>
      </c>
      <c r="F34" s="34">
        <v>4</v>
      </c>
      <c r="G34" s="37">
        <v>-80</v>
      </c>
      <c r="H34" s="37">
        <v>-1340</v>
      </c>
    </row>
    <row r="35" spans="1:8" ht="15.75" x14ac:dyDescent="0.25">
      <c r="A35" s="29">
        <v>33</v>
      </c>
      <c r="B35" s="30" t="s">
        <v>20</v>
      </c>
      <c r="C35" s="31">
        <v>150</v>
      </c>
      <c r="D35" s="32">
        <v>0</v>
      </c>
      <c r="E35" s="33">
        <v>12</v>
      </c>
      <c r="F35" s="34">
        <v>3</v>
      </c>
      <c r="G35" s="37">
        <v>-10</v>
      </c>
      <c r="H35" s="37">
        <v>-1350</v>
      </c>
    </row>
    <row r="36" spans="1:8" ht="15.75" x14ac:dyDescent="0.25">
      <c r="A36" s="36">
        <v>34</v>
      </c>
      <c r="B36" s="30" t="s">
        <v>49</v>
      </c>
      <c r="C36" s="31">
        <v>110</v>
      </c>
      <c r="D36" s="32">
        <v>0</v>
      </c>
      <c r="E36" s="33">
        <v>1</v>
      </c>
      <c r="F36" s="34">
        <v>2</v>
      </c>
      <c r="G36" s="37">
        <v>-40</v>
      </c>
      <c r="H36" s="37">
        <v>-1390</v>
      </c>
    </row>
    <row r="37" spans="1:8" ht="15.75" x14ac:dyDescent="0.25">
      <c r="A37" s="29">
        <v>35</v>
      </c>
      <c r="B37" s="30" t="s">
        <v>50</v>
      </c>
      <c r="C37" s="31">
        <v>80</v>
      </c>
      <c r="D37" s="32">
        <v>0</v>
      </c>
      <c r="E37" s="33">
        <v>1</v>
      </c>
      <c r="F37" s="34">
        <v>2</v>
      </c>
      <c r="G37" s="37">
        <v>-10</v>
      </c>
      <c r="H37" s="37">
        <v>-1420</v>
      </c>
    </row>
    <row r="38" spans="1:8" ht="15.75" x14ac:dyDescent="0.25">
      <c r="A38" s="36">
        <v>36</v>
      </c>
      <c r="B38" s="30" t="s">
        <v>26</v>
      </c>
      <c r="C38" s="31">
        <v>80</v>
      </c>
      <c r="D38" s="32">
        <v>0</v>
      </c>
      <c r="E38" s="33">
        <v>9</v>
      </c>
      <c r="F38" s="34">
        <v>1</v>
      </c>
      <c r="G38" s="37">
        <v>0</v>
      </c>
      <c r="H38" s="37">
        <v>-1420</v>
      </c>
    </row>
    <row r="39" spans="1:8" ht="15.75" x14ac:dyDescent="0.25">
      <c r="A39" s="29">
        <v>37</v>
      </c>
      <c r="B39" s="30" t="s">
        <v>48</v>
      </c>
      <c r="C39" s="31">
        <v>0</v>
      </c>
      <c r="D39" s="32">
        <v>0</v>
      </c>
      <c r="E39" s="33">
        <v>5</v>
      </c>
      <c r="F39" s="34">
        <v>0</v>
      </c>
      <c r="G39" s="37">
        <v>-30</v>
      </c>
      <c r="H39" s="37">
        <v>-1500</v>
      </c>
    </row>
    <row r="40" spans="1:8" ht="15.75" x14ac:dyDescent="0.25">
      <c r="A40" s="29">
        <v>38</v>
      </c>
      <c r="B40" s="30" t="s">
        <v>57</v>
      </c>
      <c r="C40" s="31">
        <v>0</v>
      </c>
      <c r="D40" s="32">
        <v>0</v>
      </c>
      <c r="E40" s="33">
        <v>0</v>
      </c>
      <c r="F40" s="34">
        <v>0</v>
      </c>
      <c r="G40" s="37">
        <v>-30</v>
      </c>
      <c r="H40" s="37">
        <v>-1500</v>
      </c>
    </row>
    <row r="41" spans="1:8" ht="15.75" x14ac:dyDescent="0.25">
      <c r="A41" s="29">
        <v>39</v>
      </c>
      <c r="B41" s="30" t="s">
        <v>58</v>
      </c>
      <c r="C41" s="31">
        <v>0</v>
      </c>
      <c r="D41" s="32">
        <v>0</v>
      </c>
      <c r="E41" s="33">
        <v>0</v>
      </c>
      <c r="F41" s="34">
        <v>0</v>
      </c>
      <c r="G41" s="37">
        <v>-30</v>
      </c>
      <c r="H41" s="37">
        <v>-1500</v>
      </c>
    </row>
    <row r="42" spans="1:8" ht="15.75" x14ac:dyDescent="0.25">
      <c r="A42" s="29">
        <v>40</v>
      </c>
      <c r="B42" s="30" t="s">
        <v>60</v>
      </c>
      <c r="C42" s="31">
        <v>0</v>
      </c>
      <c r="D42" s="32">
        <v>0</v>
      </c>
      <c r="E42" s="33">
        <v>0</v>
      </c>
      <c r="F42" s="34">
        <v>0</v>
      </c>
      <c r="G42" s="37">
        <v>0</v>
      </c>
      <c r="H42" s="37">
        <v>-1500</v>
      </c>
    </row>
    <row r="43" spans="1:8" ht="15.75" x14ac:dyDescent="0.25">
      <c r="A43" s="29">
        <v>41</v>
      </c>
      <c r="B43" s="30" t="s">
        <v>59</v>
      </c>
      <c r="C43" s="31">
        <v>0</v>
      </c>
      <c r="D43" s="32">
        <v>0</v>
      </c>
      <c r="E43" s="33">
        <v>0</v>
      </c>
      <c r="F43" s="34">
        <v>0</v>
      </c>
      <c r="G43" s="37">
        <v>0</v>
      </c>
      <c r="H43" s="37">
        <v>-1500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9678-B635-4F56-9AE9-834C879CEBAB}">
  <sheetPr>
    <pageSetUpPr fitToPage="1"/>
  </sheetPr>
  <dimension ref="A1:H43"/>
  <sheetViews>
    <sheetView zoomScale="120" zoomScaleNormal="120" workbookViewId="0">
      <selection sqref="A1:H1"/>
    </sheetView>
  </sheetViews>
  <sheetFormatPr baseColWidth="10" defaultRowHeight="15" x14ac:dyDescent="0.25"/>
  <cols>
    <col min="1" max="1" width="3.42578125" bestFit="1" customWidth="1"/>
    <col min="2" max="2" width="12" bestFit="1" customWidth="1"/>
    <col min="3" max="3" width="8.5703125" bestFit="1" customWidth="1"/>
    <col min="4" max="4" width="9.5703125" bestFit="1" customWidth="1"/>
    <col min="5" max="5" width="10.7109375" bestFit="1" customWidth="1"/>
    <col min="6" max="6" width="10.42578125" bestFit="1" customWidth="1"/>
    <col min="7" max="7" width="11.140625" bestFit="1" customWidth="1"/>
    <col min="8" max="8" width="10.7109375" bestFit="1" customWidth="1"/>
  </cols>
  <sheetData>
    <row r="1" spans="1:8" s="55" customFormat="1" ht="16.5" thickBot="1" x14ac:dyDescent="0.3">
      <c r="A1" s="82" t="s">
        <v>61</v>
      </c>
      <c r="B1" s="83"/>
      <c r="C1" s="83"/>
      <c r="D1" s="83"/>
      <c r="E1" s="83"/>
      <c r="F1" s="83"/>
      <c r="G1" s="83"/>
      <c r="H1" s="84"/>
    </row>
    <row r="2" spans="1:8" ht="16.5" thickBot="1" x14ac:dyDescent="0.3">
      <c r="A2" s="22" t="s">
        <v>0</v>
      </c>
      <c r="B2" s="23" t="s">
        <v>1</v>
      </c>
      <c r="C2" s="24" t="s">
        <v>2</v>
      </c>
      <c r="D2" s="25" t="s">
        <v>3</v>
      </c>
      <c r="E2" s="26" t="s">
        <v>46</v>
      </c>
      <c r="F2" s="27" t="s">
        <v>4</v>
      </c>
      <c r="G2" s="28" t="s">
        <v>5</v>
      </c>
      <c r="H2" s="28" t="s">
        <v>6</v>
      </c>
    </row>
    <row r="3" spans="1:8" ht="15.75" x14ac:dyDescent="0.25">
      <c r="A3" s="29">
        <v>1</v>
      </c>
      <c r="B3" s="30" t="s">
        <v>44</v>
      </c>
      <c r="C3" s="31">
        <v>1770</v>
      </c>
      <c r="D3" s="32">
        <v>3</v>
      </c>
      <c r="E3" s="33">
        <v>15</v>
      </c>
      <c r="F3" s="34">
        <v>21</v>
      </c>
      <c r="G3" s="35"/>
      <c r="H3" s="35"/>
    </row>
    <row r="4" spans="1:8" ht="15.75" x14ac:dyDescent="0.25">
      <c r="A4" s="36">
        <v>2</v>
      </c>
      <c r="B4" s="30" t="s">
        <v>14</v>
      </c>
      <c r="C4" s="31">
        <v>1270</v>
      </c>
      <c r="D4" s="32">
        <v>0</v>
      </c>
      <c r="E4" s="33">
        <v>15</v>
      </c>
      <c r="F4" s="34">
        <v>15</v>
      </c>
      <c r="G4" s="37">
        <v>-500</v>
      </c>
      <c r="H4" s="37">
        <v>-500</v>
      </c>
    </row>
    <row r="5" spans="1:8" ht="15.75" x14ac:dyDescent="0.25">
      <c r="A5" s="36">
        <v>3</v>
      </c>
      <c r="B5" s="30" t="s">
        <v>7</v>
      </c>
      <c r="C5" s="31">
        <v>1200</v>
      </c>
      <c r="D5" s="32">
        <v>0</v>
      </c>
      <c r="E5" s="33">
        <v>16</v>
      </c>
      <c r="F5" s="34">
        <v>15</v>
      </c>
      <c r="G5" s="37">
        <v>-70</v>
      </c>
      <c r="H5" s="37">
        <v>-570</v>
      </c>
    </row>
    <row r="6" spans="1:8" ht="15.75" x14ac:dyDescent="0.25">
      <c r="A6" s="36">
        <v>4</v>
      </c>
      <c r="B6" s="30" t="s">
        <v>27</v>
      </c>
      <c r="C6" s="31">
        <v>1130</v>
      </c>
      <c r="D6" s="32">
        <v>1</v>
      </c>
      <c r="E6" s="33">
        <v>16</v>
      </c>
      <c r="F6" s="34">
        <v>16</v>
      </c>
      <c r="G6" s="37">
        <v>-70</v>
      </c>
      <c r="H6" s="37">
        <v>-640</v>
      </c>
    </row>
    <row r="7" spans="1:8" ht="15.75" x14ac:dyDescent="0.25">
      <c r="A7" s="36">
        <v>5</v>
      </c>
      <c r="B7" s="30" t="s">
        <v>10</v>
      </c>
      <c r="C7" s="31">
        <v>1070</v>
      </c>
      <c r="D7" s="32">
        <v>0</v>
      </c>
      <c r="E7" s="33">
        <v>15</v>
      </c>
      <c r="F7" s="34">
        <v>11</v>
      </c>
      <c r="G7" s="37">
        <v>-60</v>
      </c>
      <c r="H7" s="37">
        <v>-700</v>
      </c>
    </row>
    <row r="8" spans="1:8" ht="15.75" x14ac:dyDescent="0.25">
      <c r="A8" s="36">
        <v>6</v>
      </c>
      <c r="B8" s="30" t="s">
        <v>36</v>
      </c>
      <c r="C8" s="31">
        <v>970</v>
      </c>
      <c r="D8" s="32">
        <v>1</v>
      </c>
      <c r="E8" s="33">
        <v>13</v>
      </c>
      <c r="F8" s="34">
        <v>15</v>
      </c>
      <c r="G8" s="37">
        <v>-100</v>
      </c>
      <c r="H8" s="37">
        <v>-800</v>
      </c>
    </row>
    <row r="9" spans="1:8" ht="15.75" x14ac:dyDescent="0.25">
      <c r="A9" s="36">
        <v>7</v>
      </c>
      <c r="B9" s="30" t="s">
        <v>20</v>
      </c>
      <c r="C9" s="31">
        <v>940</v>
      </c>
      <c r="D9" s="32">
        <v>1</v>
      </c>
      <c r="E9" s="33">
        <v>15</v>
      </c>
      <c r="F9" s="34">
        <v>11</v>
      </c>
      <c r="G9" s="37">
        <v>-30</v>
      </c>
      <c r="H9" s="37">
        <v>-830</v>
      </c>
    </row>
    <row r="10" spans="1:8" ht="15.75" x14ac:dyDescent="0.25">
      <c r="A10" s="36">
        <v>8</v>
      </c>
      <c r="B10" s="30" t="s">
        <v>26</v>
      </c>
      <c r="C10" s="31">
        <v>890</v>
      </c>
      <c r="D10" s="32">
        <v>2</v>
      </c>
      <c r="E10" s="33">
        <v>9</v>
      </c>
      <c r="F10" s="34">
        <v>18</v>
      </c>
      <c r="G10" s="37">
        <v>-50</v>
      </c>
      <c r="H10" s="37">
        <v>-880</v>
      </c>
    </row>
    <row r="11" spans="1:8" ht="15.75" x14ac:dyDescent="0.25">
      <c r="A11" s="36">
        <v>9</v>
      </c>
      <c r="B11" s="30" t="s">
        <v>11</v>
      </c>
      <c r="C11" s="31">
        <v>810</v>
      </c>
      <c r="D11" s="32">
        <v>0</v>
      </c>
      <c r="E11" s="33">
        <v>16</v>
      </c>
      <c r="F11" s="34">
        <v>7</v>
      </c>
      <c r="G11" s="37">
        <v>-80</v>
      </c>
      <c r="H11" s="37">
        <v>-960</v>
      </c>
    </row>
    <row r="12" spans="1:8" ht="15.75" x14ac:dyDescent="0.25">
      <c r="A12" s="36">
        <v>10</v>
      </c>
      <c r="B12" s="30" t="s">
        <v>24</v>
      </c>
      <c r="C12" s="31">
        <v>800</v>
      </c>
      <c r="D12" s="32">
        <v>0</v>
      </c>
      <c r="E12" s="33">
        <v>14</v>
      </c>
      <c r="F12" s="34">
        <v>16</v>
      </c>
      <c r="G12" s="37">
        <v>-10</v>
      </c>
      <c r="H12" s="37">
        <v>-970</v>
      </c>
    </row>
    <row r="13" spans="1:8" ht="15.75" x14ac:dyDescent="0.25">
      <c r="A13" s="36">
        <v>11</v>
      </c>
      <c r="B13" s="30" t="s">
        <v>12</v>
      </c>
      <c r="C13" s="31">
        <v>790</v>
      </c>
      <c r="D13" s="32">
        <v>0</v>
      </c>
      <c r="E13" s="33">
        <v>14</v>
      </c>
      <c r="F13" s="34">
        <v>13</v>
      </c>
      <c r="G13" s="37">
        <v>-10</v>
      </c>
      <c r="H13" s="37">
        <v>-980</v>
      </c>
    </row>
    <row r="14" spans="1:8" ht="15.75" x14ac:dyDescent="0.25">
      <c r="A14" s="36">
        <v>12</v>
      </c>
      <c r="B14" s="30" t="s">
        <v>19</v>
      </c>
      <c r="C14" s="31">
        <v>770</v>
      </c>
      <c r="D14" s="32">
        <v>1</v>
      </c>
      <c r="E14" s="33">
        <v>15</v>
      </c>
      <c r="F14" s="34">
        <v>8</v>
      </c>
      <c r="G14" s="37">
        <v>-20</v>
      </c>
      <c r="H14" s="37">
        <v>-1000</v>
      </c>
    </row>
    <row r="15" spans="1:8" ht="15.75" x14ac:dyDescent="0.25">
      <c r="A15" s="36">
        <v>13</v>
      </c>
      <c r="B15" s="30" t="s">
        <v>29</v>
      </c>
      <c r="C15" s="31">
        <v>760</v>
      </c>
      <c r="D15" s="32">
        <v>1</v>
      </c>
      <c r="E15" s="33">
        <v>12</v>
      </c>
      <c r="F15" s="34">
        <v>16</v>
      </c>
      <c r="G15" s="37">
        <v>-10</v>
      </c>
      <c r="H15" s="37">
        <v>-1010</v>
      </c>
    </row>
    <row r="16" spans="1:8" ht="15.75" x14ac:dyDescent="0.25">
      <c r="A16" s="36">
        <v>14</v>
      </c>
      <c r="B16" s="30" t="s">
        <v>50</v>
      </c>
      <c r="C16" s="31">
        <v>660</v>
      </c>
      <c r="D16" s="32">
        <v>1</v>
      </c>
      <c r="E16" s="33">
        <v>12</v>
      </c>
      <c r="F16" s="34">
        <v>24</v>
      </c>
      <c r="G16" s="37">
        <v>-100</v>
      </c>
      <c r="H16" s="37">
        <v>-1110</v>
      </c>
    </row>
    <row r="17" spans="1:8" ht="15.75" x14ac:dyDescent="0.25">
      <c r="A17" s="36">
        <v>15</v>
      </c>
      <c r="B17" s="30" t="s">
        <v>35</v>
      </c>
      <c r="C17" s="31">
        <v>660</v>
      </c>
      <c r="D17" s="32">
        <v>0</v>
      </c>
      <c r="E17" s="33">
        <v>15</v>
      </c>
      <c r="F17" s="34">
        <v>13</v>
      </c>
      <c r="G17" s="37">
        <v>0</v>
      </c>
      <c r="H17" s="37">
        <v>-1110</v>
      </c>
    </row>
    <row r="18" spans="1:8" ht="15.75" x14ac:dyDescent="0.25">
      <c r="A18" s="36">
        <v>16</v>
      </c>
      <c r="B18" s="30" t="s">
        <v>15</v>
      </c>
      <c r="C18" s="31">
        <v>610</v>
      </c>
      <c r="D18" s="32">
        <v>2</v>
      </c>
      <c r="E18" s="33">
        <v>7</v>
      </c>
      <c r="F18" s="34">
        <v>9</v>
      </c>
      <c r="G18" s="37">
        <v>-50</v>
      </c>
      <c r="H18" s="37">
        <v>-1160</v>
      </c>
    </row>
    <row r="19" spans="1:8" ht="15.75" x14ac:dyDescent="0.25">
      <c r="A19" s="36">
        <v>17</v>
      </c>
      <c r="B19" s="30" t="s">
        <v>49</v>
      </c>
      <c r="C19" s="31">
        <v>600</v>
      </c>
      <c r="D19" s="32">
        <v>0</v>
      </c>
      <c r="E19" s="33">
        <v>10</v>
      </c>
      <c r="F19" s="34">
        <v>11</v>
      </c>
      <c r="G19" s="37">
        <v>-10</v>
      </c>
      <c r="H19" s="37">
        <v>-1170</v>
      </c>
    </row>
    <row r="20" spans="1:8" ht="15.75" x14ac:dyDescent="0.25">
      <c r="A20" s="36">
        <v>18</v>
      </c>
      <c r="B20" s="30" t="s">
        <v>34</v>
      </c>
      <c r="C20" s="31">
        <v>540</v>
      </c>
      <c r="D20" s="32">
        <v>1</v>
      </c>
      <c r="E20" s="33">
        <v>13</v>
      </c>
      <c r="F20" s="34">
        <v>19</v>
      </c>
      <c r="G20" s="37">
        <v>-60</v>
      </c>
      <c r="H20" s="37">
        <v>-1230</v>
      </c>
    </row>
    <row r="21" spans="1:8" ht="15.75" x14ac:dyDescent="0.25">
      <c r="A21" s="36">
        <v>19</v>
      </c>
      <c r="B21" s="30" t="s">
        <v>18</v>
      </c>
      <c r="C21" s="31">
        <v>500</v>
      </c>
      <c r="D21" s="32">
        <v>0</v>
      </c>
      <c r="E21" s="33">
        <v>11</v>
      </c>
      <c r="F21" s="34">
        <v>5</v>
      </c>
      <c r="G21" s="37">
        <v>-40</v>
      </c>
      <c r="H21" s="37">
        <v>-1270</v>
      </c>
    </row>
    <row r="22" spans="1:8" ht="15.75" x14ac:dyDescent="0.25">
      <c r="A22" s="36">
        <v>20</v>
      </c>
      <c r="B22" s="30" t="s">
        <v>17</v>
      </c>
      <c r="C22" s="31">
        <v>500</v>
      </c>
      <c r="D22" s="32">
        <v>0</v>
      </c>
      <c r="E22" s="33">
        <v>14</v>
      </c>
      <c r="F22" s="34">
        <v>8</v>
      </c>
      <c r="G22" s="37">
        <v>0</v>
      </c>
      <c r="H22" s="37">
        <v>-1270</v>
      </c>
    </row>
    <row r="23" spans="1:8" ht="15.75" x14ac:dyDescent="0.25">
      <c r="A23" s="36">
        <v>21</v>
      </c>
      <c r="B23" s="30" t="s">
        <v>13</v>
      </c>
      <c r="C23" s="31">
        <v>490</v>
      </c>
      <c r="D23" s="32">
        <v>0</v>
      </c>
      <c r="E23" s="33">
        <v>13</v>
      </c>
      <c r="F23" s="34">
        <v>11</v>
      </c>
      <c r="G23" s="37">
        <v>-10</v>
      </c>
      <c r="H23" s="37">
        <v>-1280</v>
      </c>
    </row>
    <row r="24" spans="1:8" ht="15.75" x14ac:dyDescent="0.25">
      <c r="A24" s="36">
        <v>22</v>
      </c>
      <c r="B24" s="30" t="s">
        <v>45</v>
      </c>
      <c r="C24" s="31">
        <v>480</v>
      </c>
      <c r="D24" s="32">
        <v>0</v>
      </c>
      <c r="E24" s="33">
        <v>13</v>
      </c>
      <c r="F24" s="34">
        <v>4</v>
      </c>
      <c r="G24" s="37">
        <v>-10</v>
      </c>
      <c r="H24" s="37">
        <v>-1290</v>
      </c>
    </row>
    <row r="25" spans="1:8" ht="15.75" x14ac:dyDescent="0.25">
      <c r="A25" s="36">
        <v>23</v>
      </c>
      <c r="B25" s="30" t="s">
        <v>32</v>
      </c>
      <c r="C25" s="31">
        <v>470</v>
      </c>
      <c r="D25" s="32">
        <v>0</v>
      </c>
      <c r="E25" s="33">
        <v>8</v>
      </c>
      <c r="F25" s="34">
        <v>9</v>
      </c>
      <c r="G25" s="37">
        <v>-10</v>
      </c>
      <c r="H25" s="37">
        <v>-1300</v>
      </c>
    </row>
    <row r="26" spans="1:8" ht="15.75" x14ac:dyDescent="0.25">
      <c r="A26" s="36">
        <v>24</v>
      </c>
      <c r="B26" s="30" t="s">
        <v>16</v>
      </c>
      <c r="C26" s="31">
        <v>450</v>
      </c>
      <c r="D26" s="32">
        <v>0</v>
      </c>
      <c r="E26" s="33">
        <v>13</v>
      </c>
      <c r="F26" s="34">
        <v>7</v>
      </c>
      <c r="G26" s="37">
        <v>-20</v>
      </c>
      <c r="H26" s="37">
        <v>-1320</v>
      </c>
    </row>
    <row r="27" spans="1:8" ht="15.75" x14ac:dyDescent="0.25">
      <c r="A27" s="36">
        <v>25</v>
      </c>
      <c r="B27" s="30" t="s">
        <v>22</v>
      </c>
      <c r="C27" s="31">
        <v>430</v>
      </c>
      <c r="D27" s="32">
        <v>0</v>
      </c>
      <c r="E27" s="33">
        <v>14</v>
      </c>
      <c r="F27" s="34">
        <v>1</v>
      </c>
      <c r="G27" s="37">
        <v>-20</v>
      </c>
      <c r="H27" s="37">
        <v>-1340</v>
      </c>
    </row>
    <row r="28" spans="1:8" ht="15.75" x14ac:dyDescent="0.25">
      <c r="A28" s="36">
        <v>26</v>
      </c>
      <c r="B28" s="30" t="s">
        <v>31</v>
      </c>
      <c r="C28" s="31">
        <v>380</v>
      </c>
      <c r="D28" s="32">
        <v>1</v>
      </c>
      <c r="E28" s="33">
        <v>7</v>
      </c>
      <c r="F28" s="34">
        <v>10</v>
      </c>
      <c r="G28" s="37">
        <v>-50</v>
      </c>
      <c r="H28" s="37">
        <v>-1390</v>
      </c>
    </row>
    <row r="29" spans="1:8" ht="15.75" x14ac:dyDescent="0.25">
      <c r="A29" s="36">
        <v>27</v>
      </c>
      <c r="B29" s="30" t="s">
        <v>30</v>
      </c>
      <c r="C29" s="31">
        <v>330</v>
      </c>
      <c r="D29" s="32">
        <v>0</v>
      </c>
      <c r="E29" s="33">
        <v>6</v>
      </c>
      <c r="F29" s="34">
        <v>3</v>
      </c>
      <c r="G29" s="37">
        <v>-50</v>
      </c>
      <c r="H29" s="37">
        <v>-1440</v>
      </c>
    </row>
    <row r="30" spans="1:8" ht="15.75" x14ac:dyDescent="0.25">
      <c r="A30" s="36">
        <v>28</v>
      </c>
      <c r="B30" s="30" t="s">
        <v>43</v>
      </c>
      <c r="C30" s="31">
        <v>290</v>
      </c>
      <c r="D30" s="32">
        <v>0</v>
      </c>
      <c r="E30" s="33">
        <v>14</v>
      </c>
      <c r="F30" s="34">
        <v>4</v>
      </c>
      <c r="G30" s="37">
        <v>-40</v>
      </c>
      <c r="H30" s="37">
        <v>-1480</v>
      </c>
    </row>
    <row r="31" spans="1:8" ht="15.75" x14ac:dyDescent="0.25">
      <c r="A31" s="36">
        <v>29</v>
      </c>
      <c r="B31" s="30" t="s">
        <v>23</v>
      </c>
      <c r="C31" s="31">
        <v>280</v>
      </c>
      <c r="D31" s="32">
        <v>1</v>
      </c>
      <c r="E31" s="33">
        <v>6</v>
      </c>
      <c r="F31" s="34">
        <v>11</v>
      </c>
      <c r="G31" s="37">
        <v>-10</v>
      </c>
      <c r="H31" s="37">
        <v>-1490</v>
      </c>
    </row>
    <row r="32" spans="1:8" ht="15.75" x14ac:dyDescent="0.25">
      <c r="A32" s="36">
        <v>30</v>
      </c>
      <c r="B32" s="30" t="s">
        <v>9</v>
      </c>
      <c r="C32" s="31">
        <v>280</v>
      </c>
      <c r="D32" s="32">
        <v>0</v>
      </c>
      <c r="E32" s="33">
        <v>8</v>
      </c>
      <c r="F32" s="34">
        <v>7</v>
      </c>
      <c r="G32" s="37">
        <v>0</v>
      </c>
      <c r="H32" s="37">
        <v>-1490</v>
      </c>
    </row>
    <row r="33" spans="1:8" ht="15.75" x14ac:dyDescent="0.25">
      <c r="A33" s="36">
        <v>31</v>
      </c>
      <c r="B33" s="30" t="s">
        <v>57</v>
      </c>
      <c r="C33" s="31">
        <v>260</v>
      </c>
      <c r="D33" s="32">
        <v>0</v>
      </c>
      <c r="E33" s="33">
        <v>12</v>
      </c>
      <c r="F33" s="34">
        <v>6</v>
      </c>
      <c r="G33" s="37">
        <v>-20</v>
      </c>
      <c r="H33" s="37">
        <v>-1510</v>
      </c>
    </row>
    <row r="34" spans="1:8" ht="15.75" x14ac:dyDescent="0.25">
      <c r="A34" s="36">
        <v>32</v>
      </c>
      <c r="B34" s="30" t="s">
        <v>28</v>
      </c>
      <c r="C34" s="31">
        <v>240</v>
      </c>
      <c r="D34" s="32">
        <v>0</v>
      </c>
      <c r="E34" s="33">
        <v>6</v>
      </c>
      <c r="F34" s="34">
        <v>9</v>
      </c>
      <c r="G34" s="37">
        <v>-20</v>
      </c>
      <c r="H34" s="37">
        <v>-1530</v>
      </c>
    </row>
    <row r="35" spans="1:8" ht="15.75" x14ac:dyDescent="0.25">
      <c r="A35" s="36">
        <v>33</v>
      </c>
      <c r="B35" s="30" t="s">
        <v>33</v>
      </c>
      <c r="C35" s="31">
        <v>220</v>
      </c>
      <c r="D35" s="32">
        <v>0</v>
      </c>
      <c r="E35" s="33">
        <v>7</v>
      </c>
      <c r="F35" s="34">
        <v>9</v>
      </c>
      <c r="G35" s="37">
        <v>-20</v>
      </c>
      <c r="H35" s="37">
        <v>-1550</v>
      </c>
    </row>
    <row r="36" spans="1:8" ht="15.75" x14ac:dyDescent="0.25">
      <c r="A36" s="36">
        <v>34</v>
      </c>
      <c r="B36" s="30" t="s">
        <v>21</v>
      </c>
      <c r="C36" s="31">
        <v>200</v>
      </c>
      <c r="D36" s="32">
        <v>0</v>
      </c>
      <c r="E36" s="33">
        <v>5</v>
      </c>
      <c r="F36" s="34">
        <v>2</v>
      </c>
      <c r="G36" s="37">
        <v>-20</v>
      </c>
      <c r="H36" s="37">
        <v>-1570</v>
      </c>
    </row>
    <row r="37" spans="1:8" ht="15.75" x14ac:dyDescent="0.25">
      <c r="A37" s="36">
        <v>35</v>
      </c>
      <c r="B37" s="30" t="s">
        <v>60</v>
      </c>
      <c r="C37" s="31">
        <v>200</v>
      </c>
      <c r="D37" s="32">
        <v>0</v>
      </c>
      <c r="E37" s="33">
        <v>12</v>
      </c>
      <c r="F37" s="34">
        <v>2</v>
      </c>
      <c r="G37" s="37">
        <v>0</v>
      </c>
      <c r="H37" s="37">
        <v>-1570</v>
      </c>
    </row>
    <row r="38" spans="1:8" ht="15.75" x14ac:dyDescent="0.25">
      <c r="A38" s="36">
        <v>36</v>
      </c>
      <c r="B38" s="30" t="s">
        <v>59</v>
      </c>
      <c r="C38" s="31">
        <v>160</v>
      </c>
      <c r="D38" s="32">
        <v>0</v>
      </c>
      <c r="E38" s="33">
        <v>11</v>
      </c>
      <c r="F38" s="34">
        <v>7</v>
      </c>
      <c r="G38" s="37">
        <v>-40</v>
      </c>
      <c r="H38" s="37">
        <v>-1610</v>
      </c>
    </row>
    <row r="39" spans="1:8" ht="15.75" x14ac:dyDescent="0.25">
      <c r="A39" s="36">
        <v>37</v>
      </c>
      <c r="B39" s="30" t="s">
        <v>58</v>
      </c>
      <c r="C39" s="31">
        <v>0</v>
      </c>
      <c r="D39" s="32">
        <v>0</v>
      </c>
      <c r="E39" s="33">
        <v>11</v>
      </c>
      <c r="F39" s="34">
        <v>0</v>
      </c>
      <c r="G39" s="37">
        <v>-160</v>
      </c>
      <c r="H39" s="37">
        <v>-1770</v>
      </c>
    </row>
    <row r="40" spans="1:8" ht="15.75" x14ac:dyDescent="0.25">
      <c r="A40" s="36">
        <v>38</v>
      </c>
      <c r="B40" s="30" t="s">
        <v>47</v>
      </c>
      <c r="C40" s="31">
        <v>0</v>
      </c>
      <c r="D40" s="32">
        <v>0</v>
      </c>
      <c r="E40" s="33">
        <v>8</v>
      </c>
      <c r="F40" s="34">
        <v>0</v>
      </c>
      <c r="G40" s="37">
        <v>0</v>
      </c>
      <c r="H40" s="37">
        <v>-1770</v>
      </c>
    </row>
    <row r="41" spans="1:8" ht="15.75" x14ac:dyDescent="0.25">
      <c r="A41" s="36">
        <v>39</v>
      </c>
      <c r="B41" s="30" t="s">
        <v>25</v>
      </c>
      <c r="C41" s="31">
        <v>0</v>
      </c>
      <c r="D41" s="32">
        <v>0</v>
      </c>
      <c r="E41" s="33">
        <v>4</v>
      </c>
      <c r="F41" s="34">
        <v>0</v>
      </c>
      <c r="G41" s="37">
        <v>0</v>
      </c>
      <c r="H41" s="37">
        <v>-1770</v>
      </c>
    </row>
    <row r="42" spans="1:8" ht="15.75" x14ac:dyDescent="0.25">
      <c r="A42" s="36">
        <v>40</v>
      </c>
      <c r="B42" s="30" t="s">
        <v>48</v>
      </c>
      <c r="C42" s="31">
        <v>0</v>
      </c>
      <c r="D42" s="32">
        <v>0</v>
      </c>
      <c r="E42" s="33">
        <v>5</v>
      </c>
      <c r="F42" s="34">
        <v>0</v>
      </c>
      <c r="G42" s="37">
        <v>0</v>
      </c>
      <c r="H42" s="37">
        <v>-1770</v>
      </c>
    </row>
    <row r="43" spans="1:8" ht="15.75" x14ac:dyDescent="0.25">
      <c r="A43" s="36">
        <v>41</v>
      </c>
      <c r="B43" s="30" t="s">
        <v>8</v>
      </c>
      <c r="C43" s="31">
        <v>0</v>
      </c>
      <c r="D43" s="32">
        <v>0</v>
      </c>
      <c r="E43" s="33">
        <v>4</v>
      </c>
      <c r="F43" s="34">
        <v>0</v>
      </c>
      <c r="G43" s="37">
        <v>0</v>
      </c>
      <c r="H43" s="37">
        <v>-1770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C705-C1DF-4280-A990-80E766011D87}">
  <sheetPr>
    <pageSetUpPr fitToPage="1"/>
  </sheetPr>
  <dimension ref="A1:H44"/>
  <sheetViews>
    <sheetView tabSelected="1" zoomScale="120" zoomScaleNormal="120" workbookViewId="0">
      <selection activeCell="B1" sqref="B1:H1"/>
    </sheetView>
  </sheetViews>
  <sheetFormatPr baseColWidth="10" defaultColWidth="3.140625" defaultRowHeight="15.75" x14ac:dyDescent="0.25"/>
  <cols>
    <col min="1" max="1" width="3.42578125" style="52" bestFit="1" customWidth="1"/>
    <col min="2" max="2" width="21.42578125" style="52" bestFit="1" customWidth="1"/>
    <col min="3" max="3" width="19.7109375" style="52" bestFit="1" customWidth="1"/>
    <col min="4" max="4" width="20.5703125" style="52" bestFit="1" customWidth="1"/>
    <col min="5" max="5" width="21.85546875" style="52" bestFit="1" customWidth="1"/>
    <col min="6" max="6" width="21.42578125" style="52" bestFit="1" customWidth="1"/>
    <col min="7" max="7" width="11.140625" style="52" bestFit="1" customWidth="1"/>
    <col min="8" max="8" width="10.7109375" style="52" bestFit="1" customWidth="1"/>
    <col min="9" max="16384" width="3.140625" style="52"/>
  </cols>
  <sheetData>
    <row r="1" spans="1:8" ht="16.5" thickBot="1" x14ac:dyDescent="0.3">
      <c r="B1" s="85" t="s">
        <v>62</v>
      </c>
      <c r="C1" s="86"/>
      <c r="D1" s="86"/>
      <c r="E1" s="86"/>
      <c r="F1" s="86"/>
      <c r="G1" s="86"/>
      <c r="H1" s="87"/>
    </row>
    <row r="2" spans="1:8" ht="16.5" thickBot="1" x14ac:dyDescent="0.3">
      <c r="A2" s="53"/>
      <c r="B2" s="46" t="s">
        <v>51</v>
      </c>
      <c r="C2" s="47" t="s">
        <v>52</v>
      </c>
      <c r="D2" s="47" t="s">
        <v>53</v>
      </c>
      <c r="E2" s="47" t="s">
        <v>54</v>
      </c>
      <c r="F2" s="75" t="s">
        <v>55</v>
      </c>
      <c r="G2" s="28" t="s">
        <v>5</v>
      </c>
      <c r="H2" s="28" t="s">
        <v>6</v>
      </c>
    </row>
    <row r="3" spans="1:8" x14ac:dyDescent="0.25">
      <c r="A3" s="44">
        <v>1</v>
      </c>
      <c r="B3" s="57" t="s">
        <v>44</v>
      </c>
      <c r="C3" s="76">
        <v>2500</v>
      </c>
      <c r="D3" s="58">
        <v>4</v>
      </c>
      <c r="E3" s="59">
        <v>24</v>
      </c>
      <c r="F3" s="72">
        <v>35</v>
      </c>
      <c r="G3" s="60"/>
      <c r="H3" s="61"/>
    </row>
    <row r="4" spans="1:8" x14ac:dyDescent="0.25">
      <c r="A4" s="45">
        <v>2</v>
      </c>
      <c r="B4" s="62" t="s">
        <v>7</v>
      </c>
      <c r="C4" s="76">
        <v>2490</v>
      </c>
      <c r="D4" s="58">
        <v>1</v>
      </c>
      <c r="E4" s="59">
        <v>30</v>
      </c>
      <c r="F4" s="72">
        <v>26</v>
      </c>
      <c r="G4" s="63">
        <v>-10</v>
      </c>
      <c r="H4" s="64">
        <v>-10</v>
      </c>
    </row>
    <row r="5" spans="1:8" x14ac:dyDescent="0.25">
      <c r="A5" s="45">
        <v>3</v>
      </c>
      <c r="B5" s="62" t="s">
        <v>11</v>
      </c>
      <c r="C5" s="76">
        <v>2310</v>
      </c>
      <c r="D5" s="58">
        <v>1</v>
      </c>
      <c r="E5" s="59">
        <v>30</v>
      </c>
      <c r="F5" s="72">
        <v>30</v>
      </c>
      <c r="G5" s="63">
        <v>-180</v>
      </c>
      <c r="H5" s="64">
        <v>-190</v>
      </c>
    </row>
    <row r="6" spans="1:8" x14ac:dyDescent="0.25">
      <c r="A6" s="45">
        <v>4</v>
      </c>
      <c r="B6" s="62" t="s">
        <v>24</v>
      </c>
      <c r="C6" s="76">
        <v>1830</v>
      </c>
      <c r="D6" s="58">
        <v>1</v>
      </c>
      <c r="E6" s="59">
        <v>27</v>
      </c>
      <c r="F6" s="72">
        <v>23</v>
      </c>
      <c r="G6" s="63">
        <v>-480</v>
      </c>
      <c r="H6" s="64">
        <v>-670</v>
      </c>
    </row>
    <row r="7" spans="1:8" x14ac:dyDescent="0.25">
      <c r="A7" s="45">
        <v>5</v>
      </c>
      <c r="B7" s="62" t="s">
        <v>14</v>
      </c>
      <c r="C7" s="76">
        <v>1760</v>
      </c>
      <c r="D7" s="58">
        <v>0</v>
      </c>
      <c r="E7" s="59">
        <v>25</v>
      </c>
      <c r="F7" s="72">
        <v>16</v>
      </c>
      <c r="G7" s="63">
        <v>-70</v>
      </c>
      <c r="H7" s="64">
        <v>-740</v>
      </c>
    </row>
    <row r="8" spans="1:8" x14ac:dyDescent="0.25">
      <c r="A8" s="45">
        <v>6</v>
      </c>
      <c r="B8" s="62" t="s">
        <v>27</v>
      </c>
      <c r="C8" s="76">
        <v>1750</v>
      </c>
      <c r="D8" s="58">
        <v>1</v>
      </c>
      <c r="E8" s="59">
        <v>30</v>
      </c>
      <c r="F8" s="72">
        <v>26</v>
      </c>
      <c r="G8" s="63">
        <v>-10</v>
      </c>
      <c r="H8" s="64">
        <v>-750</v>
      </c>
    </row>
    <row r="9" spans="1:8" x14ac:dyDescent="0.25">
      <c r="A9" s="45">
        <v>7</v>
      </c>
      <c r="B9" s="62" t="s">
        <v>19</v>
      </c>
      <c r="C9" s="76">
        <v>1690</v>
      </c>
      <c r="D9" s="58">
        <v>2</v>
      </c>
      <c r="E9" s="59">
        <v>29</v>
      </c>
      <c r="F9" s="72">
        <v>15</v>
      </c>
      <c r="G9" s="63">
        <v>-60</v>
      </c>
      <c r="H9" s="64">
        <v>-810</v>
      </c>
    </row>
    <row r="10" spans="1:8" x14ac:dyDescent="0.25">
      <c r="A10" s="45">
        <v>8</v>
      </c>
      <c r="B10" s="62" t="s">
        <v>29</v>
      </c>
      <c r="C10" s="76">
        <v>1680</v>
      </c>
      <c r="D10" s="58">
        <v>3</v>
      </c>
      <c r="E10" s="59">
        <v>24</v>
      </c>
      <c r="F10" s="74">
        <v>38</v>
      </c>
      <c r="G10" s="63">
        <v>-10</v>
      </c>
      <c r="H10" s="64">
        <v>-820</v>
      </c>
    </row>
    <row r="11" spans="1:8" x14ac:dyDescent="0.25">
      <c r="A11" s="45">
        <v>9</v>
      </c>
      <c r="B11" s="62" t="s">
        <v>10</v>
      </c>
      <c r="C11" s="76">
        <v>1590</v>
      </c>
      <c r="D11" s="58">
        <v>0</v>
      </c>
      <c r="E11" s="59">
        <v>29</v>
      </c>
      <c r="F11" s="72">
        <v>15</v>
      </c>
      <c r="G11" s="63">
        <v>-90</v>
      </c>
      <c r="H11" s="64">
        <v>-910</v>
      </c>
    </row>
    <row r="12" spans="1:8" x14ac:dyDescent="0.25">
      <c r="A12" s="45">
        <v>10</v>
      </c>
      <c r="B12" s="62" t="s">
        <v>36</v>
      </c>
      <c r="C12" s="76">
        <v>1580</v>
      </c>
      <c r="D12" s="58">
        <v>1</v>
      </c>
      <c r="E12" s="59">
        <v>27</v>
      </c>
      <c r="F12" s="72">
        <v>23</v>
      </c>
      <c r="G12" s="63">
        <v>-10</v>
      </c>
      <c r="H12" s="64">
        <v>-920</v>
      </c>
    </row>
    <row r="13" spans="1:8" x14ac:dyDescent="0.25">
      <c r="A13" s="45">
        <v>11</v>
      </c>
      <c r="B13" s="62" t="s">
        <v>15</v>
      </c>
      <c r="C13" s="76">
        <v>1350</v>
      </c>
      <c r="D13" s="58">
        <v>3</v>
      </c>
      <c r="E13" s="59">
        <v>17</v>
      </c>
      <c r="F13" s="72">
        <v>27</v>
      </c>
      <c r="G13" s="63">
        <v>-230</v>
      </c>
      <c r="H13" s="64">
        <v>-1150</v>
      </c>
    </row>
    <row r="14" spans="1:8" x14ac:dyDescent="0.25">
      <c r="A14" s="45">
        <v>12</v>
      </c>
      <c r="B14" s="62" t="s">
        <v>12</v>
      </c>
      <c r="C14" s="76">
        <v>1330</v>
      </c>
      <c r="D14" s="58">
        <v>0</v>
      </c>
      <c r="E14" s="59">
        <v>25</v>
      </c>
      <c r="F14" s="72">
        <v>25</v>
      </c>
      <c r="G14" s="63">
        <v>-20</v>
      </c>
      <c r="H14" s="64">
        <v>-1170</v>
      </c>
    </row>
    <row r="15" spans="1:8" x14ac:dyDescent="0.25">
      <c r="A15" s="45">
        <v>13</v>
      </c>
      <c r="B15" s="62" t="s">
        <v>17</v>
      </c>
      <c r="C15" s="76">
        <v>1330</v>
      </c>
      <c r="D15" s="58">
        <v>0</v>
      </c>
      <c r="E15" s="59">
        <v>27</v>
      </c>
      <c r="F15" s="72">
        <v>27</v>
      </c>
      <c r="G15" s="63">
        <v>0</v>
      </c>
      <c r="H15" s="64">
        <v>-1170</v>
      </c>
    </row>
    <row r="16" spans="1:8" x14ac:dyDescent="0.25">
      <c r="A16" s="45">
        <v>14</v>
      </c>
      <c r="B16" s="62" t="s">
        <v>35</v>
      </c>
      <c r="C16" s="76">
        <v>1320</v>
      </c>
      <c r="D16" s="58">
        <v>1</v>
      </c>
      <c r="E16" s="59">
        <v>27</v>
      </c>
      <c r="F16" s="72">
        <v>23</v>
      </c>
      <c r="G16" s="63">
        <v>-10</v>
      </c>
      <c r="H16" s="64">
        <v>-1180</v>
      </c>
    </row>
    <row r="17" spans="1:8" x14ac:dyDescent="0.25">
      <c r="A17" s="45">
        <v>15</v>
      </c>
      <c r="B17" s="62" t="s">
        <v>20</v>
      </c>
      <c r="C17" s="76">
        <v>1090</v>
      </c>
      <c r="D17" s="58">
        <v>1</v>
      </c>
      <c r="E17" s="59">
        <v>27</v>
      </c>
      <c r="F17" s="72">
        <v>14</v>
      </c>
      <c r="G17" s="63">
        <v>-230</v>
      </c>
      <c r="H17" s="64">
        <v>-1410</v>
      </c>
    </row>
    <row r="18" spans="1:8" x14ac:dyDescent="0.25">
      <c r="A18" s="45">
        <v>16</v>
      </c>
      <c r="B18" s="62" t="s">
        <v>23</v>
      </c>
      <c r="C18" s="76">
        <v>1080</v>
      </c>
      <c r="D18" s="58">
        <v>1</v>
      </c>
      <c r="E18" s="59">
        <v>19</v>
      </c>
      <c r="F18" s="72">
        <v>32</v>
      </c>
      <c r="G18" s="63">
        <v>-10</v>
      </c>
      <c r="H18" s="64">
        <v>-1420</v>
      </c>
    </row>
    <row r="19" spans="1:8" x14ac:dyDescent="0.25">
      <c r="A19" s="45">
        <v>17</v>
      </c>
      <c r="B19" s="62" t="s">
        <v>13</v>
      </c>
      <c r="C19" s="76">
        <v>1040</v>
      </c>
      <c r="D19" s="58">
        <v>0</v>
      </c>
      <c r="E19" s="59">
        <v>27</v>
      </c>
      <c r="F19" s="72">
        <v>25</v>
      </c>
      <c r="G19" s="63">
        <v>-40</v>
      </c>
      <c r="H19" s="64">
        <v>-1460</v>
      </c>
    </row>
    <row r="20" spans="1:8" x14ac:dyDescent="0.25">
      <c r="A20" s="45">
        <v>18</v>
      </c>
      <c r="B20" s="62" t="s">
        <v>18</v>
      </c>
      <c r="C20" s="76">
        <v>1020</v>
      </c>
      <c r="D20" s="58">
        <v>0</v>
      </c>
      <c r="E20" s="59">
        <v>21</v>
      </c>
      <c r="F20" s="72">
        <v>12</v>
      </c>
      <c r="G20" s="63">
        <v>0</v>
      </c>
      <c r="H20" s="64">
        <v>-1480</v>
      </c>
    </row>
    <row r="21" spans="1:8" x14ac:dyDescent="0.25">
      <c r="A21" s="45">
        <v>19</v>
      </c>
      <c r="B21" s="62" t="s">
        <v>45</v>
      </c>
      <c r="C21" s="76">
        <v>1020</v>
      </c>
      <c r="D21" s="58">
        <v>0</v>
      </c>
      <c r="E21" s="59">
        <v>25</v>
      </c>
      <c r="F21" s="72">
        <v>13</v>
      </c>
      <c r="G21" s="63">
        <v>-20</v>
      </c>
      <c r="H21" s="64">
        <v>-1480</v>
      </c>
    </row>
    <row r="22" spans="1:8" x14ac:dyDescent="0.25">
      <c r="A22" s="45">
        <v>20</v>
      </c>
      <c r="B22" s="62" t="s">
        <v>34</v>
      </c>
      <c r="C22" s="76">
        <v>980</v>
      </c>
      <c r="D22" s="58">
        <v>2</v>
      </c>
      <c r="E22" s="59">
        <v>25</v>
      </c>
      <c r="F22" s="72">
        <v>35</v>
      </c>
      <c r="G22" s="63">
        <v>-40</v>
      </c>
      <c r="H22" s="64">
        <v>-1520</v>
      </c>
    </row>
    <row r="23" spans="1:8" x14ac:dyDescent="0.25">
      <c r="A23" s="45">
        <v>21</v>
      </c>
      <c r="B23" s="62" t="s">
        <v>26</v>
      </c>
      <c r="C23" s="76">
        <v>970</v>
      </c>
      <c r="D23" s="58">
        <v>2</v>
      </c>
      <c r="E23" s="59">
        <v>18</v>
      </c>
      <c r="F23" s="72">
        <v>19</v>
      </c>
      <c r="G23" s="63">
        <v>-10</v>
      </c>
      <c r="H23" s="64">
        <v>-1530</v>
      </c>
    </row>
    <row r="24" spans="1:8" x14ac:dyDescent="0.25">
      <c r="A24" s="45">
        <v>22</v>
      </c>
      <c r="B24" s="62" t="s">
        <v>28</v>
      </c>
      <c r="C24" s="76">
        <v>930</v>
      </c>
      <c r="D24" s="58">
        <v>0</v>
      </c>
      <c r="E24" s="59">
        <v>15</v>
      </c>
      <c r="F24" s="72">
        <v>24</v>
      </c>
      <c r="G24" s="63">
        <v>-40</v>
      </c>
      <c r="H24" s="64">
        <v>-1570</v>
      </c>
    </row>
    <row r="25" spans="1:8" x14ac:dyDescent="0.25">
      <c r="A25" s="45">
        <v>23</v>
      </c>
      <c r="B25" s="62" t="s">
        <v>21</v>
      </c>
      <c r="C25" s="76">
        <v>800</v>
      </c>
      <c r="D25" s="58">
        <v>0</v>
      </c>
      <c r="E25" s="59">
        <v>13</v>
      </c>
      <c r="F25" s="72">
        <v>7</v>
      </c>
      <c r="G25" s="63">
        <v>-130</v>
      </c>
      <c r="H25" s="64">
        <v>-1700</v>
      </c>
    </row>
    <row r="26" spans="1:8" x14ac:dyDescent="0.25">
      <c r="A26" s="45">
        <v>24</v>
      </c>
      <c r="B26" s="62" t="s">
        <v>32</v>
      </c>
      <c r="C26" s="76">
        <v>780</v>
      </c>
      <c r="D26" s="58">
        <v>0</v>
      </c>
      <c r="E26" s="59">
        <v>17</v>
      </c>
      <c r="F26" s="72">
        <v>18</v>
      </c>
      <c r="G26" s="63">
        <v>-20</v>
      </c>
      <c r="H26" s="64">
        <v>-1720</v>
      </c>
    </row>
    <row r="27" spans="1:8" x14ac:dyDescent="0.25">
      <c r="A27" s="45">
        <v>25</v>
      </c>
      <c r="B27" s="62" t="s">
        <v>16</v>
      </c>
      <c r="C27" s="76">
        <v>780</v>
      </c>
      <c r="D27" s="58">
        <v>0</v>
      </c>
      <c r="E27" s="59">
        <v>25</v>
      </c>
      <c r="F27" s="72">
        <v>9</v>
      </c>
      <c r="G27" s="63">
        <v>0</v>
      </c>
      <c r="H27" s="64">
        <v>-1720</v>
      </c>
    </row>
    <row r="28" spans="1:8" x14ac:dyDescent="0.25">
      <c r="A28" s="45">
        <v>26</v>
      </c>
      <c r="B28" s="62" t="s">
        <v>50</v>
      </c>
      <c r="C28" s="76">
        <v>740</v>
      </c>
      <c r="D28" s="58">
        <v>1</v>
      </c>
      <c r="E28" s="59">
        <v>13</v>
      </c>
      <c r="F28" s="72">
        <v>26</v>
      </c>
      <c r="G28" s="63">
        <v>-40</v>
      </c>
      <c r="H28" s="64">
        <v>-1760</v>
      </c>
    </row>
    <row r="29" spans="1:8" x14ac:dyDescent="0.25">
      <c r="A29" s="45">
        <v>27</v>
      </c>
      <c r="B29" s="62" t="s">
        <v>33</v>
      </c>
      <c r="C29" s="76">
        <v>720</v>
      </c>
      <c r="D29" s="58">
        <v>1</v>
      </c>
      <c r="E29" s="59">
        <v>14</v>
      </c>
      <c r="F29" s="72">
        <v>21</v>
      </c>
      <c r="G29" s="63">
        <v>-20</v>
      </c>
      <c r="H29" s="64">
        <v>-1780</v>
      </c>
    </row>
    <row r="30" spans="1:8" x14ac:dyDescent="0.25">
      <c r="A30" s="45">
        <v>28</v>
      </c>
      <c r="B30" s="62" t="s">
        <v>49</v>
      </c>
      <c r="C30" s="76">
        <v>710</v>
      </c>
      <c r="D30" s="58">
        <v>0</v>
      </c>
      <c r="E30" s="59">
        <v>11</v>
      </c>
      <c r="F30" s="72">
        <v>13</v>
      </c>
      <c r="G30" s="63">
        <v>-10</v>
      </c>
      <c r="H30" s="64">
        <v>-1790</v>
      </c>
    </row>
    <row r="31" spans="1:8" x14ac:dyDescent="0.25">
      <c r="A31" s="45">
        <v>29</v>
      </c>
      <c r="B31" s="62" t="s">
        <v>22</v>
      </c>
      <c r="C31" s="76">
        <v>670</v>
      </c>
      <c r="D31" s="58">
        <v>0</v>
      </c>
      <c r="E31" s="59">
        <v>23</v>
      </c>
      <c r="F31" s="72">
        <v>3</v>
      </c>
      <c r="G31" s="63">
        <v>-40</v>
      </c>
      <c r="H31" s="64">
        <v>-1830</v>
      </c>
    </row>
    <row r="32" spans="1:8" x14ac:dyDescent="0.25">
      <c r="A32" s="45">
        <v>30</v>
      </c>
      <c r="B32" s="62" t="s">
        <v>31</v>
      </c>
      <c r="C32" s="76">
        <v>630</v>
      </c>
      <c r="D32" s="58">
        <v>2</v>
      </c>
      <c r="E32" s="59">
        <v>11</v>
      </c>
      <c r="F32" s="72">
        <v>19</v>
      </c>
      <c r="G32" s="63">
        <v>0</v>
      </c>
      <c r="H32" s="64">
        <v>-1870</v>
      </c>
    </row>
    <row r="33" spans="1:8" x14ac:dyDescent="0.25">
      <c r="A33" s="45">
        <v>31</v>
      </c>
      <c r="B33" s="62" t="s">
        <v>43</v>
      </c>
      <c r="C33" s="76">
        <v>630</v>
      </c>
      <c r="D33" s="58">
        <v>0</v>
      </c>
      <c r="E33" s="59">
        <v>22</v>
      </c>
      <c r="F33" s="72">
        <v>7</v>
      </c>
      <c r="G33" s="63">
        <v>-40</v>
      </c>
      <c r="H33" s="64">
        <v>-1870</v>
      </c>
    </row>
    <row r="34" spans="1:8" x14ac:dyDescent="0.25">
      <c r="A34" s="45">
        <v>32</v>
      </c>
      <c r="B34" s="62" t="s">
        <v>9</v>
      </c>
      <c r="C34" s="76">
        <v>600</v>
      </c>
      <c r="D34" s="58">
        <v>1</v>
      </c>
      <c r="E34" s="59">
        <v>11</v>
      </c>
      <c r="F34" s="72">
        <v>14</v>
      </c>
      <c r="G34" s="63">
        <v>-30</v>
      </c>
      <c r="H34" s="64">
        <v>-1900</v>
      </c>
    </row>
    <row r="35" spans="1:8" x14ac:dyDescent="0.25">
      <c r="A35" s="45">
        <v>33</v>
      </c>
      <c r="B35" s="62" t="s">
        <v>30</v>
      </c>
      <c r="C35" s="76">
        <v>590</v>
      </c>
      <c r="D35" s="58">
        <v>0</v>
      </c>
      <c r="E35" s="59">
        <v>12</v>
      </c>
      <c r="F35" s="72">
        <v>10</v>
      </c>
      <c r="G35" s="63">
        <v>-10</v>
      </c>
      <c r="H35" s="64">
        <v>-1910</v>
      </c>
    </row>
    <row r="36" spans="1:8" x14ac:dyDescent="0.25">
      <c r="A36" s="45">
        <v>34</v>
      </c>
      <c r="B36" s="62" t="s">
        <v>8</v>
      </c>
      <c r="C36" s="76">
        <v>520</v>
      </c>
      <c r="D36" s="58">
        <v>0</v>
      </c>
      <c r="E36" s="59">
        <v>12</v>
      </c>
      <c r="F36" s="72">
        <v>20</v>
      </c>
      <c r="G36" s="63">
        <v>-70</v>
      </c>
      <c r="H36" s="64">
        <v>-1980</v>
      </c>
    </row>
    <row r="37" spans="1:8" x14ac:dyDescent="0.25">
      <c r="A37" s="45">
        <v>35</v>
      </c>
      <c r="B37" s="62" t="s">
        <v>57</v>
      </c>
      <c r="C37" s="76">
        <v>260</v>
      </c>
      <c r="D37" s="58">
        <v>0</v>
      </c>
      <c r="E37" s="59">
        <v>12</v>
      </c>
      <c r="F37" s="72">
        <v>6</v>
      </c>
      <c r="G37" s="63">
        <v>-260</v>
      </c>
      <c r="H37" s="64">
        <v>-2240</v>
      </c>
    </row>
    <row r="38" spans="1:8" x14ac:dyDescent="0.25">
      <c r="A38" s="45">
        <v>36</v>
      </c>
      <c r="B38" s="62" t="s">
        <v>47</v>
      </c>
      <c r="C38" s="76">
        <v>250</v>
      </c>
      <c r="D38" s="58">
        <v>1</v>
      </c>
      <c r="E38" s="59">
        <v>11</v>
      </c>
      <c r="F38" s="72">
        <v>3</v>
      </c>
      <c r="G38" s="63">
        <v>-10</v>
      </c>
      <c r="H38" s="64">
        <v>-2250</v>
      </c>
    </row>
    <row r="39" spans="1:8" x14ac:dyDescent="0.25">
      <c r="A39" s="45">
        <v>37</v>
      </c>
      <c r="B39" s="62" t="s">
        <v>60</v>
      </c>
      <c r="C39" s="76">
        <v>200</v>
      </c>
      <c r="D39" s="58">
        <v>0</v>
      </c>
      <c r="E39" s="59">
        <v>12</v>
      </c>
      <c r="F39" s="72">
        <v>2</v>
      </c>
      <c r="G39" s="63">
        <v>-50</v>
      </c>
      <c r="H39" s="64">
        <v>-2300</v>
      </c>
    </row>
    <row r="40" spans="1:8" x14ac:dyDescent="0.25">
      <c r="A40" s="45">
        <v>38</v>
      </c>
      <c r="B40" s="62" t="s">
        <v>25</v>
      </c>
      <c r="C40" s="76">
        <v>160</v>
      </c>
      <c r="D40" s="58">
        <v>0</v>
      </c>
      <c r="E40" s="59">
        <v>11</v>
      </c>
      <c r="F40" s="72">
        <v>4</v>
      </c>
      <c r="G40" s="63">
        <v>-40</v>
      </c>
      <c r="H40" s="64">
        <v>-2340</v>
      </c>
    </row>
    <row r="41" spans="1:8" x14ac:dyDescent="0.25">
      <c r="A41" s="45">
        <v>39</v>
      </c>
      <c r="B41" s="62" t="s">
        <v>59</v>
      </c>
      <c r="C41" s="76">
        <v>160</v>
      </c>
      <c r="D41" s="58">
        <v>0</v>
      </c>
      <c r="E41" s="59">
        <v>11</v>
      </c>
      <c r="F41" s="72">
        <v>7</v>
      </c>
      <c r="G41" s="63">
        <v>0</v>
      </c>
      <c r="H41" s="64">
        <v>-2340</v>
      </c>
    </row>
    <row r="42" spans="1:8" x14ac:dyDescent="0.25">
      <c r="A42" s="45">
        <v>40</v>
      </c>
      <c r="B42" s="62" t="s">
        <v>58</v>
      </c>
      <c r="C42" s="76">
        <v>0</v>
      </c>
      <c r="D42" s="58">
        <v>0</v>
      </c>
      <c r="E42" s="59">
        <v>11</v>
      </c>
      <c r="F42" s="72">
        <v>0</v>
      </c>
      <c r="G42" s="65">
        <v>-160</v>
      </c>
      <c r="H42" s="66">
        <v>-2500</v>
      </c>
    </row>
    <row r="43" spans="1:8" ht="16.5" thickBot="1" x14ac:dyDescent="0.3">
      <c r="A43" s="45">
        <v>41</v>
      </c>
      <c r="B43" s="71" t="s">
        <v>48</v>
      </c>
      <c r="C43" s="77">
        <v>0</v>
      </c>
      <c r="D43" s="67">
        <v>0</v>
      </c>
      <c r="E43" s="68">
        <v>10</v>
      </c>
      <c r="F43" s="73">
        <v>0</v>
      </c>
      <c r="G43" s="69">
        <v>0</v>
      </c>
      <c r="H43" s="70">
        <v>-2500</v>
      </c>
    </row>
    <row r="44" spans="1:8" ht="16.5" thickBot="1" x14ac:dyDescent="0.3">
      <c r="D44" s="54">
        <f>SUM(D3:D43)</f>
        <v>30</v>
      </c>
    </row>
  </sheetData>
  <mergeCells count="1">
    <mergeCell ref="B1:H1"/>
  </mergeCells>
  <conditionalFormatting sqref="C3:C4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47A6-A0A3-4DC3-B73F-E5C20476528A}">
  <sheetPr>
    <pageSetUpPr fitToPage="1"/>
  </sheetPr>
  <dimension ref="A1:CK37"/>
  <sheetViews>
    <sheetView zoomScale="80" zoomScaleNormal="80" workbookViewId="0">
      <pane xSplit="2" ySplit="1" topLeftCell="CA2" activePane="bottomRight" state="frozen"/>
      <selection pane="topRight" activeCell="C1" sqref="C1"/>
      <selection pane="bottomLeft" activeCell="A2" sqref="A2"/>
      <selection pane="bottomRight" activeCell="CI1" sqref="CI1:CK1"/>
    </sheetView>
  </sheetViews>
  <sheetFormatPr baseColWidth="10" defaultColWidth="26.5703125" defaultRowHeight="26.25" x14ac:dyDescent="0.25"/>
  <cols>
    <col min="1" max="1" width="20.85546875" style="8" customWidth="1"/>
    <col min="2" max="2" width="22.28515625" style="8" bestFit="1" customWidth="1"/>
    <col min="3" max="3" width="24.7109375" style="8" hidden="1" customWidth="1"/>
    <col min="4" max="4" width="31.140625" style="8" hidden="1" customWidth="1"/>
    <col min="5" max="5" width="40.42578125" style="8" hidden="1" customWidth="1"/>
    <col min="6" max="6" width="24.7109375" style="8" hidden="1" customWidth="1"/>
    <col min="7" max="7" width="31.140625" style="8" hidden="1" customWidth="1"/>
    <col min="8" max="8" width="40.42578125" style="8" hidden="1" customWidth="1"/>
    <col min="9" max="9" width="24.7109375" style="8" hidden="1" customWidth="1"/>
    <col min="10" max="10" width="31.140625" style="8" hidden="1" customWidth="1"/>
    <col min="11" max="11" width="40.42578125" style="8" hidden="1" customWidth="1"/>
    <col min="12" max="12" width="24.7109375" style="8" hidden="1" customWidth="1"/>
    <col min="13" max="13" width="31.140625" style="8" hidden="1" customWidth="1"/>
    <col min="14" max="14" width="40.42578125" style="8" hidden="1" customWidth="1"/>
    <col min="15" max="15" width="24.7109375" style="8" hidden="1" customWidth="1"/>
    <col min="16" max="16" width="31.140625" style="8" hidden="1" customWidth="1"/>
    <col min="17" max="17" width="40.42578125" style="8" hidden="1" customWidth="1"/>
    <col min="18" max="18" width="24.7109375" style="8" hidden="1" customWidth="1"/>
    <col min="19" max="19" width="31.140625" style="8" hidden="1" customWidth="1"/>
    <col min="20" max="20" width="40.42578125" style="8" hidden="1" customWidth="1"/>
    <col min="21" max="21" width="24.7109375" style="8" hidden="1" customWidth="1"/>
    <col min="22" max="22" width="31.140625" style="8" hidden="1" customWidth="1"/>
    <col min="23" max="23" width="40.42578125" style="8" hidden="1" customWidth="1"/>
    <col min="24" max="24" width="24.7109375" style="8" hidden="1" customWidth="1"/>
    <col min="25" max="25" width="31.140625" style="8" hidden="1" customWidth="1"/>
    <col min="26" max="26" width="40.42578125" style="8" hidden="1" customWidth="1"/>
    <col min="27" max="27" width="24.7109375" style="8" hidden="1" customWidth="1"/>
    <col min="28" max="28" width="31.140625" style="8" hidden="1" customWidth="1"/>
    <col min="29" max="29" width="40.42578125" style="8" hidden="1" customWidth="1"/>
    <col min="30" max="30" width="24.7109375" style="8" hidden="1" customWidth="1"/>
    <col min="31" max="31" width="31.140625" style="8" hidden="1" customWidth="1"/>
    <col min="32" max="32" width="40.42578125" style="8" hidden="1" customWidth="1"/>
    <col min="33" max="33" width="24.7109375" style="8" hidden="1" customWidth="1"/>
    <col min="34" max="34" width="31.140625" style="8" hidden="1" customWidth="1"/>
    <col min="35" max="35" width="40.42578125" style="8" hidden="1" customWidth="1"/>
    <col min="36" max="36" width="24.7109375" style="8" hidden="1" customWidth="1"/>
    <col min="37" max="37" width="31.140625" style="8" hidden="1" customWidth="1"/>
    <col min="38" max="38" width="40.42578125" style="8" hidden="1" customWidth="1"/>
    <col min="39" max="39" width="24.7109375" style="8" hidden="1" customWidth="1"/>
    <col min="40" max="40" width="31.140625" style="8" hidden="1" customWidth="1"/>
    <col min="41" max="41" width="40.42578125" style="8" hidden="1" customWidth="1"/>
    <col min="42" max="42" width="24.7109375" style="8" hidden="1" customWidth="1"/>
    <col min="43" max="43" width="31.140625" style="8" hidden="1" customWidth="1"/>
    <col min="44" max="44" width="40.42578125" style="8" hidden="1" customWidth="1"/>
    <col min="45" max="45" width="24.7109375" style="8" hidden="1" customWidth="1"/>
    <col min="46" max="46" width="31.140625" style="8" hidden="1" customWidth="1"/>
    <col min="47" max="47" width="40.42578125" style="8" hidden="1" customWidth="1"/>
    <col min="48" max="48" width="24.7109375" style="8" hidden="1" customWidth="1"/>
    <col min="49" max="49" width="31.140625" style="8" hidden="1" customWidth="1"/>
    <col min="50" max="50" width="40.42578125" style="8" hidden="1" customWidth="1"/>
    <col min="51" max="51" width="24.7109375" style="8" hidden="1" customWidth="1"/>
    <col min="52" max="52" width="31.140625" style="8" hidden="1" customWidth="1"/>
    <col min="53" max="53" width="40.42578125" style="8" hidden="1" customWidth="1"/>
    <col min="54" max="54" width="24.7109375" style="8" hidden="1" customWidth="1"/>
    <col min="55" max="55" width="31.140625" style="8" hidden="1" customWidth="1"/>
    <col min="56" max="56" width="40.42578125" style="8" hidden="1" customWidth="1"/>
    <col min="57" max="57" width="24.7109375" style="8" hidden="1" customWidth="1"/>
    <col min="58" max="58" width="31.140625" style="8" hidden="1" customWidth="1"/>
    <col min="59" max="59" width="40.42578125" style="8" hidden="1" customWidth="1"/>
    <col min="60" max="60" width="24.7109375" style="8" hidden="1" customWidth="1"/>
    <col min="61" max="61" width="31.140625" style="8" hidden="1" customWidth="1"/>
    <col min="62" max="62" width="40.42578125" style="8" hidden="1" customWidth="1"/>
    <col min="63" max="63" width="24.7109375" style="8" hidden="1" customWidth="1"/>
    <col min="64" max="64" width="31.140625" style="8" hidden="1" customWidth="1"/>
    <col min="65" max="65" width="40.42578125" style="8" hidden="1" customWidth="1"/>
    <col min="66" max="66" width="24.7109375" style="8" hidden="1" customWidth="1"/>
    <col min="67" max="67" width="31.140625" style="8" hidden="1" customWidth="1"/>
    <col min="68" max="68" width="40.42578125" style="8" hidden="1" customWidth="1"/>
    <col min="69" max="69" width="24.7109375" style="8" hidden="1" customWidth="1"/>
    <col min="70" max="70" width="31.140625" style="8" hidden="1" customWidth="1"/>
    <col min="71" max="71" width="40.42578125" style="8" hidden="1" customWidth="1"/>
    <col min="72" max="72" width="24.7109375" style="8" hidden="1" customWidth="1"/>
    <col min="73" max="73" width="31.140625" style="8" hidden="1" customWidth="1"/>
    <col min="74" max="74" width="40.42578125" style="8" hidden="1" customWidth="1"/>
    <col min="75" max="75" width="24.7109375" style="8" hidden="1" customWidth="1"/>
    <col min="76" max="76" width="31.140625" style="8" hidden="1" customWidth="1"/>
    <col min="77" max="77" width="40.42578125" style="8" hidden="1" customWidth="1"/>
    <col min="78" max="78" width="24.7109375" style="8" hidden="1" customWidth="1"/>
    <col min="79" max="79" width="31.140625" style="8" hidden="1" customWidth="1"/>
    <col min="80" max="80" width="40.42578125" style="8" hidden="1" customWidth="1"/>
    <col min="81" max="81" width="24.7109375" style="8" hidden="1" customWidth="1"/>
    <col min="82" max="82" width="31.140625" style="8" hidden="1" customWidth="1"/>
    <col min="83" max="83" width="40.42578125" style="8" hidden="1" customWidth="1"/>
    <col min="84" max="84" width="24.7109375" style="8" hidden="1" customWidth="1"/>
    <col min="85" max="85" width="31.140625" style="8" hidden="1" customWidth="1"/>
    <col min="86" max="86" width="40.42578125" style="8" bestFit="1" customWidth="1"/>
    <col min="87" max="87" width="24.7109375" style="8" bestFit="1" customWidth="1"/>
    <col min="88" max="88" width="31.140625" style="8" bestFit="1" customWidth="1"/>
    <col min="89" max="89" width="40.42578125" style="8" bestFit="1" customWidth="1"/>
    <col min="90" max="16384" width="26.5703125" style="8"/>
  </cols>
  <sheetData>
    <row r="1" spans="1:89" ht="70.5" customHeight="1" thickBot="1" x14ac:dyDescent="0.3">
      <c r="A1" s="91" t="s">
        <v>37</v>
      </c>
      <c r="B1" s="92"/>
      <c r="C1" s="88">
        <v>45555</v>
      </c>
      <c r="D1" s="89"/>
      <c r="E1" s="93"/>
      <c r="F1" s="88">
        <v>45562</v>
      </c>
      <c r="G1" s="89"/>
      <c r="H1" s="93"/>
      <c r="I1" s="88">
        <v>45569</v>
      </c>
      <c r="J1" s="89"/>
      <c r="K1" s="93"/>
      <c r="L1" s="88">
        <v>45576</v>
      </c>
      <c r="M1" s="89"/>
      <c r="N1" s="93"/>
      <c r="O1" s="88">
        <v>45604</v>
      </c>
      <c r="P1" s="89"/>
      <c r="Q1" s="93"/>
      <c r="R1" s="88">
        <v>45611</v>
      </c>
      <c r="S1" s="89"/>
      <c r="T1" s="93"/>
      <c r="U1" s="88">
        <v>45618</v>
      </c>
      <c r="V1" s="89"/>
      <c r="W1" s="93"/>
      <c r="X1" s="88">
        <v>45625</v>
      </c>
      <c r="Y1" s="89"/>
      <c r="Z1" s="93"/>
      <c r="AA1" s="88">
        <v>45639</v>
      </c>
      <c r="AB1" s="89"/>
      <c r="AC1" s="93"/>
      <c r="AD1" s="88">
        <v>45646</v>
      </c>
      <c r="AE1" s="89"/>
      <c r="AF1" s="93"/>
      <c r="AG1" s="88">
        <v>45667</v>
      </c>
      <c r="AH1" s="89"/>
      <c r="AI1" s="93"/>
      <c r="AJ1" s="88">
        <v>45674</v>
      </c>
      <c r="AK1" s="89"/>
      <c r="AL1" s="93"/>
      <c r="AM1" s="88">
        <v>45681</v>
      </c>
      <c r="AN1" s="89"/>
      <c r="AO1" s="90"/>
      <c r="AP1" s="88">
        <v>45688</v>
      </c>
      <c r="AQ1" s="89"/>
      <c r="AR1" s="93"/>
      <c r="AS1" s="88">
        <v>45695</v>
      </c>
      <c r="AT1" s="89"/>
      <c r="AU1" s="93"/>
      <c r="AV1" s="88">
        <v>45702</v>
      </c>
      <c r="AW1" s="89"/>
      <c r="AX1" s="93"/>
      <c r="AY1" s="88">
        <v>45723</v>
      </c>
      <c r="AZ1" s="89"/>
      <c r="BA1" s="93"/>
      <c r="BB1" s="88">
        <v>45730</v>
      </c>
      <c r="BC1" s="89"/>
      <c r="BD1" s="93"/>
      <c r="BE1" s="88">
        <v>45737</v>
      </c>
      <c r="BF1" s="89"/>
      <c r="BG1" s="93"/>
      <c r="BH1" s="88">
        <v>45744</v>
      </c>
      <c r="BI1" s="89"/>
      <c r="BJ1" s="93"/>
      <c r="BK1" s="88">
        <v>45751</v>
      </c>
      <c r="BL1" s="89"/>
      <c r="BM1" s="93"/>
      <c r="BN1" s="88">
        <v>45758</v>
      </c>
      <c r="BO1" s="89"/>
      <c r="BP1" s="93"/>
      <c r="BQ1" s="88">
        <v>45779</v>
      </c>
      <c r="BR1" s="89"/>
      <c r="BS1" s="93"/>
      <c r="BT1" s="88">
        <v>45793</v>
      </c>
      <c r="BU1" s="89"/>
      <c r="BV1" s="93"/>
      <c r="BW1" s="88">
        <v>45800</v>
      </c>
      <c r="BX1" s="89"/>
      <c r="BY1" s="93"/>
      <c r="BZ1" s="88">
        <v>45814</v>
      </c>
      <c r="CA1" s="89"/>
      <c r="CB1" s="90"/>
      <c r="CC1" s="88">
        <v>45821</v>
      </c>
      <c r="CD1" s="89"/>
      <c r="CE1" s="90"/>
      <c r="CF1" s="88">
        <v>45835</v>
      </c>
      <c r="CG1" s="89"/>
      <c r="CH1" s="90"/>
      <c r="CI1" s="88">
        <v>45842</v>
      </c>
      <c r="CJ1" s="89"/>
      <c r="CK1" s="90"/>
    </row>
    <row r="2" spans="1:89" ht="27" thickBot="1" x14ac:dyDescent="0.3">
      <c r="A2" s="9"/>
      <c r="B2" s="10" t="s">
        <v>38</v>
      </c>
      <c r="C2" s="11" t="s">
        <v>39</v>
      </c>
      <c r="D2" s="11" t="s">
        <v>40</v>
      </c>
      <c r="E2" s="12" t="s">
        <v>41</v>
      </c>
      <c r="F2" s="11" t="s">
        <v>39</v>
      </c>
      <c r="G2" s="11" t="s">
        <v>40</v>
      </c>
      <c r="H2" s="12" t="s">
        <v>41</v>
      </c>
      <c r="I2" s="11" t="s">
        <v>39</v>
      </c>
      <c r="J2" s="11" t="s">
        <v>40</v>
      </c>
      <c r="K2" s="12" t="s">
        <v>41</v>
      </c>
      <c r="L2" s="11" t="s">
        <v>39</v>
      </c>
      <c r="M2" s="11" t="s">
        <v>40</v>
      </c>
      <c r="N2" s="12" t="s">
        <v>41</v>
      </c>
      <c r="O2" s="11" t="s">
        <v>39</v>
      </c>
      <c r="P2" s="11" t="s">
        <v>40</v>
      </c>
      <c r="Q2" s="12" t="s">
        <v>41</v>
      </c>
      <c r="R2" s="11" t="s">
        <v>39</v>
      </c>
      <c r="S2" s="11" t="s">
        <v>40</v>
      </c>
      <c r="T2" s="12" t="s">
        <v>41</v>
      </c>
      <c r="U2" s="11" t="s">
        <v>39</v>
      </c>
      <c r="V2" s="11" t="s">
        <v>40</v>
      </c>
      <c r="W2" s="12" t="s">
        <v>41</v>
      </c>
      <c r="X2" s="11" t="s">
        <v>39</v>
      </c>
      <c r="Y2" s="11" t="s">
        <v>40</v>
      </c>
      <c r="Z2" s="12" t="s">
        <v>41</v>
      </c>
      <c r="AA2" s="11" t="s">
        <v>39</v>
      </c>
      <c r="AB2" s="11" t="s">
        <v>40</v>
      </c>
      <c r="AC2" s="12" t="s">
        <v>41</v>
      </c>
      <c r="AD2" s="11" t="s">
        <v>39</v>
      </c>
      <c r="AE2" s="11" t="s">
        <v>40</v>
      </c>
      <c r="AF2" s="12" t="s">
        <v>41</v>
      </c>
      <c r="AG2" s="11" t="s">
        <v>39</v>
      </c>
      <c r="AH2" s="11" t="s">
        <v>40</v>
      </c>
      <c r="AI2" s="12" t="s">
        <v>41</v>
      </c>
      <c r="AJ2" s="11" t="s">
        <v>39</v>
      </c>
      <c r="AK2" s="11" t="s">
        <v>40</v>
      </c>
      <c r="AL2" s="12" t="s">
        <v>41</v>
      </c>
      <c r="AM2" s="11" t="s">
        <v>39</v>
      </c>
      <c r="AN2" s="11" t="s">
        <v>40</v>
      </c>
      <c r="AO2" s="12" t="s">
        <v>41</v>
      </c>
      <c r="AP2" s="11" t="s">
        <v>39</v>
      </c>
      <c r="AQ2" s="11" t="s">
        <v>40</v>
      </c>
      <c r="AR2" s="12" t="s">
        <v>41</v>
      </c>
      <c r="AS2" s="11" t="s">
        <v>39</v>
      </c>
      <c r="AT2" s="11" t="s">
        <v>40</v>
      </c>
      <c r="AU2" s="12" t="s">
        <v>41</v>
      </c>
      <c r="AV2" s="11" t="s">
        <v>39</v>
      </c>
      <c r="AW2" s="11" t="s">
        <v>40</v>
      </c>
      <c r="AX2" s="12" t="s">
        <v>41</v>
      </c>
      <c r="AY2" s="11" t="s">
        <v>39</v>
      </c>
      <c r="AZ2" s="11" t="s">
        <v>40</v>
      </c>
      <c r="BA2" s="12" t="s">
        <v>41</v>
      </c>
      <c r="BB2" s="11" t="s">
        <v>39</v>
      </c>
      <c r="BC2" s="11" t="s">
        <v>40</v>
      </c>
      <c r="BD2" s="12" t="s">
        <v>41</v>
      </c>
      <c r="BE2" s="11" t="s">
        <v>39</v>
      </c>
      <c r="BF2" s="11" t="s">
        <v>40</v>
      </c>
      <c r="BG2" s="12" t="s">
        <v>41</v>
      </c>
      <c r="BH2" s="11" t="s">
        <v>39</v>
      </c>
      <c r="BI2" s="11" t="s">
        <v>40</v>
      </c>
      <c r="BJ2" s="12" t="s">
        <v>41</v>
      </c>
      <c r="BK2" s="11" t="s">
        <v>39</v>
      </c>
      <c r="BL2" s="11" t="s">
        <v>40</v>
      </c>
      <c r="BM2" s="12" t="s">
        <v>41</v>
      </c>
      <c r="BN2" s="11" t="s">
        <v>39</v>
      </c>
      <c r="BO2" s="11" t="s">
        <v>40</v>
      </c>
      <c r="BP2" s="12" t="s">
        <v>41</v>
      </c>
      <c r="BQ2" s="11" t="s">
        <v>39</v>
      </c>
      <c r="BR2" s="11" t="s">
        <v>40</v>
      </c>
      <c r="BS2" s="12" t="s">
        <v>41</v>
      </c>
      <c r="BT2" s="11" t="s">
        <v>39</v>
      </c>
      <c r="BU2" s="11" t="s">
        <v>40</v>
      </c>
      <c r="BV2" s="12" t="s">
        <v>41</v>
      </c>
      <c r="BW2" s="11" t="s">
        <v>39</v>
      </c>
      <c r="BX2" s="11" t="s">
        <v>40</v>
      </c>
      <c r="BY2" s="12" t="s">
        <v>41</v>
      </c>
      <c r="BZ2" s="11" t="s">
        <v>39</v>
      </c>
      <c r="CA2" s="11" t="s">
        <v>40</v>
      </c>
      <c r="CB2" s="12" t="s">
        <v>41</v>
      </c>
      <c r="CC2" s="11" t="s">
        <v>39</v>
      </c>
      <c r="CD2" s="11" t="s">
        <v>40</v>
      </c>
      <c r="CE2" s="12" t="s">
        <v>41</v>
      </c>
      <c r="CF2" s="11" t="s">
        <v>39</v>
      </c>
      <c r="CG2" s="11" t="s">
        <v>40</v>
      </c>
      <c r="CH2" s="12" t="s">
        <v>41</v>
      </c>
      <c r="CI2" s="11" t="s">
        <v>39</v>
      </c>
      <c r="CJ2" s="11" t="s">
        <v>40</v>
      </c>
      <c r="CK2" s="12" t="s">
        <v>41</v>
      </c>
    </row>
    <row r="3" spans="1:89" ht="27" thickBot="1" x14ac:dyDescent="0.3">
      <c r="A3" s="13" t="s">
        <v>27</v>
      </c>
      <c r="B3" s="14">
        <v>40000</v>
      </c>
      <c r="C3" s="15">
        <v>3000</v>
      </c>
      <c r="D3" s="15">
        <v>11510</v>
      </c>
      <c r="E3" s="16">
        <f t="shared" ref="E3:E36" si="0">B3-C3+D3</f>
        <v>48510</v>
      </c>
      <c r="F3" s="15">
        <v>3000</v>
      </c>
      <c r="G3" s="15">
        <f>3030-110</f>
        <v>2920</v>
      </c>
      <c r="H3" s="16">
        <f t="shared" ref="H3:H36" si="1">E3-F3+G3</f>
        <v>48430</v>
      </c>
      <c r="I3" s="15">
        <v>3000</v>
      </c>
      <c r="J3" s="15">
        <v>4575</v>
      </c>
      <c r="K3" s="16">
        <f t="shared" ref="K3:K36" si="2">H3-I3+J3</f>
        <v>50005</v>
      </c>
      <c r="L3" s="15">
        <v>3000</v>
      </c>
      <c r="M3" s="15">
        <v>4655</v>
      </c>
      <c r="N3" s="16">
        <f t="shared" ref="N3:N36" si="3">K3-L3+M3</f>
        <v>51660</v>
      </c>
      <c r="O3" s="15">
        <v>3000</v>
      </c>
      <c r="P3" s="15">
        <v>1115</v>
      </c>
      <c r="Q3" s="16">
        <f t="shared" ref="Q3:Q36" si="4">N3-O3+P3</f>
        <v>49775</v>
      </c>
      <c r="R3" s="15">
        <v>3000</v>
      </c>
      <c r="S3" s="15">
        <v>7895</v>
      </c>
      <c r="T3" s="16">
        <f>Q3-R3+S3</f>
        <v>54670</v>
      </c>
      <c r="U3" s="15">
        <v>3000</v>
      </c>
      <c r="V3" s="15">
        <v>3690</v>
      </c>
      <c r="W3" s="16">
        <f t="shared" ref="W3:W36" si="5">T3-U3+V3</f>
        <v>55360</v>
      </c>
      <c r="X3" s="15"/>
      <c r="Y3" s="15"/>
      <c r="Z3" s="16">
        <f t="shared" ref="Z3:Z36" si="6">W3-X3+Y3</f>
        <v>55360</v>
      </c>
      <c r="AA3" s="15">
        <v>3000</v>
      </c>
      <c r="AB3" s="15">
        <v>8395</v>
      </c>
      <c r="AC3" s="16">
        <f t="shared" ref="AC3:AC36" si="7">Z3-AA3+AB3</f>
        <v>60755</v>
      </c>
      <c r="AD3" s="15">
        <v>3000</v>
      </c>
      <c r="AE3" s="15">
        <f>2830-90</f>
        <v>2740</v>
      </c>
      <c r="AF3" s="16">
        <f t="shared" ref="AF3:AF36" si="8">AC3-AD3+AE3</f>
        <v>60495</v>
      </c>
      <c r="AG3" s="15">
        <v>3000</v>
      </c>
      <c r="AH3" s="15">
        <v>2130</v>
      </c>
      <c r="AI3" s="16">
        <f t="shared" ref="AI3:AI36" si="9">AF3-AG3+AH3</f>
        <v>59625</v>
      </c>
      <c r="AJ3" s="15">
        <v>3000</v>
      </c>
      <c r="AK3" s="15">
        <v>4945</v>
      </c>
      <c r="AL3" s="16">
        <f t="shared" ref="AL3:AL36" si="10">AI3-AJ3+AK3</f>
        <v>61570</v>
      </c>
      <c r="AM3" s="15">
        <v>3000</v>
      </c>
      <c r="AN3" s="15">
        <v>2875</v>
      </c>
      <c r="AO3" s="16">
        <f t="shared" ref="AO3:AO36" si="11">AL3-AM3+AN3</f>
        <v>61445</v>
      </c>
      <c r="AP3" s="15">
        <v>3000</v>
      </c>
      <c r="AQ3" s="15">
        <v>5340</v>
      </c>
      <c r="AR3" s="16">
        <f t="shared" ref="AR3:AR36" si="12">AO3-AP3+AQ3</f>
        <v>63785</v>
      </c>
      <c r="AS3" s="15">
        <v>3000</v>
      </c>
      <c r="AT3" s="15">
        <v>4680</v>
      </c>
      <c r="AU3" s="16">
        <f t="shared" ref="AU3:AU36" si="13">AR3-AS3+AT3</f>
        <v>65465</v>
      </c>
      <c r="AV3" s="15">
        <v>3000</v>
      </c>
      <c r="AW3" s="15">
        <v>2335</v>
      </c>
      <c r="AX3" s="16">
        <f t="shared" ref="AX3:AX36" si="14">AU3-AV3+AW3</f>
        <v>64800</v>
      </c>
      <c r="AY3" s="15">
        <v>3000</v>
      </c>
      <c r="AZ3" s="15">
        <v>2580</v>
      </c>
      <c r="BA3" s="16">
        <f t="shared" ref="BA3:BA36" si="15">AX3-AY3+AZ3</f>
        <v>64380</v>
      </c>
      <c r="BB3" s="15">
        <v>3000</v>
      </c>
      <c r="BC3" s="15">
        <v>745</v>
      </c>
      <c r="BD3" s="16">
        <f t="shared" ref="BD3:BD36" si="16">BA3-BB3+BC3</f>
        <v>62125</v>
      </c>
      <c r="BE3" s="15"/>
      <c r="BF3" s="15"/>
      <c r="BG3" s="16">
        <f t="shared" ref="BG3:BG36" si="17">BD3-BE3+BF3</f>
        <v>62125</v>
      </c>
      <c r="BH3" s="15">
        <v>3000</v>
      </c>
      <c r="BI3" s="15">
        <v>6945</v>
      </c>
      <c r="BJ3" s="16">
        <f t="shared" ref="BJ3:BJ36" si="18">BG3-BH3+BI3</f>
        <v>66070</v>
      </c>
      <c r="BK3" s="15"/>
      <c r="BL3" s="15"/>
      <c r="BM3" s="16">
        <f t="shared" ref="BM3:BM36" si="19">BJ3-BK3+BL3</f>
        <v>66070</v>
      </c>
      <c r="BN3" s="15">
        <v>3000</v>
      </c>
      <c r="BO3" s="15">
        <v>6060</v>
      </c>
      <c r="BP3" s="16">
        <f t="shared" ref="BP3:BP36" si="20">BM3-BN3+BO3</f>
        <v>69130</v>
      </c>
      <c r="BQ3" s="38">
        <v>3000</v>
      </c>
      <c r="BR3" s="38">
        <v>3965</v>
      </c>
      <c r="BS3" s="16">
        <f t="shared" ref="BS3:BS36" si="21">BP3-BQ3+BR3</f>
        <v>70095</v>
      </c>
      <c r="BT3" s="15">
        <v>3000</v>
      </c>
      <c r="BU3" s="15">
        <v>3455</v>
      </c>
      <c r="BV3" s="16">
        <f t="shared" ref="BV3:BV36" si="22">BS3-BT3+BU3</f>
        <v>70550</v>
      </c>
      <c r="BW3" s="15"/>
      <c r="BX3" s="15"/>
      <c r="BY3" s="16">
        <f t="shared" ref="BY3:BY36" si="23">BV3-BW3+BX3</f>
        <v>70550</v>
      </c>
      <c r="BZ3" s="15">
        <v>3000</v>
      </c>
      <c r="CA3" s="15">
        <v>2005</v>
      </c>
      <c r="CB3" s="16">
        <f t="shared" ref="CB3:CB36" si="24">BY3-BZ3+CA3</f>
        <v>69555</v>
      </c>
      <c r="CC3" s="15">
        <v>3000</v>
      </c>
      <c r="CD3" s="15">
        <v>3320</v>
      </c>
      <c r="CE3" s="16">
        <f t="shared" ref="CE3:CE36" si="25">CB3-CC3+CD3</f>
        <v>69875</v>
      </c>
      <c r="CF3" s="15">
        <v>3000</v>
      </c>
      <c r="CG3" s="15">
        <v>4245</v>
      </c>
      <c r="CH3" s="16">
        <f t="shared" ref="CH3:CH36" si="26">CE3-CF3+CG3</f>
        <v>71120</v>
      </c>
      <c r="CI3" s="15"/>
      <c r="CJ3" s="15"/>
      <c r="CK3" s="16">
        <f t="shared" ref="CK3:CK36" si="27">CH3-CI3+CJ3</f>
        <v>71120</v>
      </c>
    </row>
    <row r="4" spans="1:89" ht="27" thickBot="1" x14ac:dyDescent="0.3">
      <c r="A4" s="7" t="s">
        <v>7</v>
      </c>
      <c r="B4" s="4">
        <v>40000</v>
      </c>
      <c r="C4" s="5"/>
      <c r="D4" s="5"/>
      <c r="E4" s="6">
        <f t="shared" si="0"/>
        <v>40000</v>
      </c>
      <c r="F4" s="5"/>
      <c r="G4" s="5"/>
      <c r="H4" s="16">
        <f t="shared" si="1"/>
        <v>40000</v>
      </c>
      <c r="I4" s="5">
        <v>3000</v>
      </c>
      <c r="J4" s="5">
        <v>2370</v>
      </c>
      <c r="K4" s="6">
        <f t="shared" si="2"/>
        <v>39370</v>
      </c>
      <c r="L4" s="5"/>
      <c r="M4" s="5"/>
      <c r="N4" s="6">
        <f t="shared" si="3"/>
        <v>39370</v>
      </c>
      <c r="O4" s="5">
        <v>3000</v>
      </c>
      <c r="P4" s="5">
        <v>3035</v>
      </c>
      <c r="Q4" s="6">
        <f t="shared" si="4"/>
        <v>39405</v>
      </c>
      <c r="R4" s="5"/>
      <c r="S4" s="5"/>
      <c r="T4" s="6">
        <f>Q4-R4+S4</f>
        <v>39405</v>
      </c>
      <c r="U4" s="5"/>
      <c r="V4" s="5"/>
      <c r="W4" s="6">
        <f t="shared" si="5"/>
        <v>39405</v>
      </c>
      <c r="X4" s="5">
        <v>3000</v>
      </c>
      <c r="Y4" s="5">
        <v>2420</v>
      </c>
      <c r="Z4" s="16">
        <f t="shared" si="6"/>
        <v>38825</v>
      </c>
      <c r="AA4" s="5">
        <v>3000</v>
      </c>
      <c r="AB4" s="5">
        <v>4170</v>
      </c>
      <c r="AC4" s="16">
        <f t="shared" si="7"/>
        <v>39995</v>
      </c>
      <c r="AD4" s="5">
        <v>3000</v>
      </c>
      <c r="AE4" s="5">
        <v>6300</v>
      </c>
      <c r="AF4" s="6">
        <f t="shared" si="8"/>
        <v>43295</v>
      </c>
      <c r="AG4" s="5">
        <v>3000</v>
      </c>
      <c r="AH4" s="5">
        <v>2360</v>
      </c>
      <c r="AI4" s="6">
        <f t="shared" si="9"/>
        <v>42655</v>
      </c>
      <c r="AJ4" s="5">
        <v>3000</v>
      </c>
      <c r="AK4" s="5">
        <v>7485</v>
      </c>
      <c r="AL4" s="6">
        <f t="shared" si="10"/>
        <v>47140</v>
      </c>
      <c r="AM4" s="5"/>
      <c r="AN4" s="5"/>
      <c r="AO4" s="6">
        <f t="shared" si="11"/>
        <v>47140</v>
      </c>
      <c r="AP4" s="5"/>
      <c r="AQ4" s="5"/>
      <c r="AR4" s="6">
        <f t="shared" si="12"/>
        <v>47140</v>
      </c>
      <c r="AS4" s="5">
        <v>3000</v>
      </c>
      <c r="AT4" s="5">
        <v>3560</v>
      </c>
      <c r="AU4" s="16">
        <f t="shared" si="13"/>
        <v>47700</v>
      </c>
      <c r="AV4" s="5"/>
      <c r="AW4" s="5"/>
      <c r="AX4" s="6">
        <f t="shared" si="14"/>
        <v>47700</v>
      </c>
      <c r="AY4" s="5"/>
      <c r="AZ4" s="5"/>
      <c r="BA4" s="6">
        <f t="shared" si="15"/>
        <v>47700</v>
      </c>
      <c r="BB4" s="5">
        <v>3000</v>
      </c>
      <c r="BC4" s="5">
        <v>4030</v>
      </c>
      <c r="BD4" s="6">
        <f t="shared" si="16"/>
        <v>48730</v>
      </c>
      <c r="BE4" s="5"/>
      <c r="BF4" s="5"/>
      <c r="BG4" s="6">
        <f t="shared" si="17"/>
        <v>48730</v>
      </c>
      <c r="BH4" s="15">
        <v>3000</v>
      </c>
      <c r="BI4" s="5">
        <v>2590</v>
      </c>
      <c r="BJ4" s="6">
        <f t="shared" si="18"/>
        <v>48320</v>
      </c>
      <c r="BK4" s="5">
        <v>3000</v>
      </c>
      <c r="BL4" s="5">
        <v>6195</v>
      </c>
      <c r="BM4" s="6">
        <f t="shared" si="19"/>
        <v>51515</v>
      </c>
      <c r="BN4" s="15">
        <v>3000</v>
      </c>
      <c r="BO4" s="5">
        <v>1850</v>
      </c>
      <c r="BP4" s="6">
        <f t="shared" si="20"/>
        <v>50365</v>
      </c>
      <c r="BQ4" s="39"/>
      <c r="BR4" s="39"/>
      <c r="BS4" s="6">
        <f t="shared" si="21"/>
        <v>50365</v>
      </c>
      <c r="BT4" s="15">
        <v>3000</v>
      </c>
      <c r="BU4" s="5">
        <v>1685</v>
      </c>
      <c r="BV4" s="6">
        <f t="shared" si="22"/>
        <v>49050</v>
      </c>
      <c r="BW4" s="5"/>
      <c r="BX4" s="5"/>
      <c r="BY4" s="6">
        <f t="shared" si="23"/>
        <v>49050</v>
      </c>
      <c r="BZ4" s="5"/>
      <c r="CA4" s="5"/>
      <c r="CB4" s="6">
        <f t="shared" si="24"/>
        <v>49050</v>
      </c>
      <c r="CC4" s="5"/>
      <c r="CD4" s="5"/>
      <c r="CE4" s="6">
        <f t="shared" si="25"/>
        <v>49050</v>
      </c>
      <c r="CF4" s="5">
        <v>3000</v>
      </c>
      <c r="CG4" s="5">
        <v>2575</v>
      </c>
      <c r="CH4" s="6">
        <f t="shared" si="26"/>
        <v>48625</v>
      </c>
      <c r="CI4" s="5"/>
      <c r="CJ4" s="5"/>
      <c r="CK4" s="6">
        <f t="shared" si="27"/>
        <v>48625</v>
      </c>
    </row>
    <row r="5" spans="1:89" ht="27" thickBot="1" x14ac:dyDescent="0.3">
      <c r="A5" s="13" t="s">
        <v>14</v>
      </c>
      <c r="B5" s="14">
        <v>40000</v>
      </c>
      <c r="C5" s="15"/>
      <c r="D5" s="15"/>
      <c r="E5" s="16">
        <f t="shared" si="0"/>
        <v>40000</v>
      </c>
      <c r="F5" s="15">
        <v>3000</v>
      </c>
      <c r="G5" s="15">
        <f>2980-110</f>
        <v>2870</v>
      </c>
      <c r="H5" s="16">
        <f t="shared" si="1"/>
        <v>39870</v>
      </c>
      <c r="I5" s="15"/>
      <c r="J5" s="15"/>
      <c r="K5" s="16">
        <f t="shared" si="2"/>
        <v>39870</v>
      </c>
      <c r="L5" s="15">
        <v>3000</v>
      </c>
      <c r="M5" s="15">
        <v>2495</v>
      </c>
      <c r="N5" s="16">
        <f t="shared" si="3"/>
        <v>39365</v>
      </c>
      <c r="O5" s="15"/>
      <c r="P5" s="15"/>
      <c r="Q5" s="16">
        <f t="shared" si="4"/>
        <v>39365</v>
      </c>
      <c r="R5" s="15"/>
      <c r="S5" s="15"/>
      <c r="T5" s="16">
        <f>Q5-R5+S5</f>
        <v>39365</v>
      </c>
      <c r="U5" s="15"/>
      <c r="V5" s="15"/>
      <c r="W5" s="16">
        <f t="shared" si="5"/>
        <v>39365</v>
      </c>
      <c r="X5" s="15">
        <v>1500</v>
      </c>
      <c r="Y5" s="15">
        <v>4295</v>
      </c>
      <c r="Z5" s="16">
        <f t="shared" si="6"/>
        <v>42160</v>
      </c>
      <c r="AA5" s="15">
        <v>3000</v>
      </c>
      <c r="AB5" s="15">
        <v>4135</v>
      </c>
      <c r="AC5" s="16">
        <f t="shared" si="7"/>
        <v>43295</v>
      </c>
      <c r="AD5" s="15">
        <v>3000</v>
      </c>
      <c r="AE5" s="15">
        <f>7850-90</f>
        <v>7760</v>
      </c>
      <c r="AF5" s="16">
        <f t="shared" si="8"/>
        <v>48055</v>
      </c>
      <c r="AG5" s="15"/>
      <c r="AH5" s="15"/>
      <c r="AI5" s="16">
        <f t="shared" si="9"/>
        <v>48055</v>
      </c>
      <c r="AJ5" s="15"/>
      <c r="AK5" s="15"/>
      <c r="AL5" s="16">
        <f t="shared" si="10"/>
        <v>48055</v>
      </c>
      <c r="AM5" s="15"/>
      <c r="AN5" s="15"/>
      <c r="AO5" s="16">
        <f t="shared" si="11"/>
        <v>48055</v>
      </c>
      <c r="AP5" s="15">
        <v>3000</v>
      </c>
      <c r="AQ5" s="15">
        <v>5655</v>
      </c>
      <c r="AR5" s="16">
        <f t="shared" si="12"/>
        <v>50710</v>
      </c>
      <c r="AS5" s="15">
        <v>3000</v>
      </c>
      <c r="AT5" s="15">
        <v>2840</v>
      </c>
      <c r="AU5" s="16">
        <f t="shared" si="13"/>
        <v>50550</v>
      </c>
      <c r="AV5" s="15">
        <v>3000</v>
      </c>
      <c r="AW5" s="15">
        <v>3695</v>
      </c>
      <c r="AX5" s="16">
        <f t="shared" si="14"/>
        <v>51245</v>
      </c>
      <c r="AY5" s="15">
        <v>3000</v>
      </c>
      <c r="AZ5" s="15">
        <v>3295</v>
      </c>
      <c r="BA5" s="16">
        <f t="shared" si="15"/>
        <v>51540</v>
      </c>
      <c r="BB5" s="15">
        <v>3000</v>
      </c>
      <c r="BC5" s="15">
        <v>3560</v>
      </c>
      <c r="BD5" s="16">
        <f t="shared" si="16"/>
        <v>52100</v>
      </c>
      <c r="BE5" s="15">
        <v>3000</v>
      </c>
      <c r="BF5" s="15">
        <v>3655</v>
      </c>
      <c r="BG5" s="16">
        <f t="shared" si="17"/>
        <v>52755</v>
      </c>
      <c r="BH5" s="15">
        <v>3000</v>
      </c>
      <c r="BI5" s="15">
        <v>1650</v>
      </c>
      <c r="BJ5" s="16">
        <f t="shared" si="18"/>
        <v>51405</v>
      </c>
      <c r="BK5" s="15">
        <v>3000</v>
      </c>
      <c r="BL5" s="15">
        <v>4955</v>
      </c>
      <c r="BM5" s="16">
        <f t="shared" si="19"/>
        <v>53360</v>
      </c>
      <c r="BN5" s="15">
        <v>3000</v>
      </c>
      <c r="BO5" s="15">
        <v>1030</v>
      </c>
      <c r="BP5" s="16">
        <f t="shared" si="20"/>
        <v>51390</v>
      </c>
      <c r="BQ5" s="38">
        <v>3000</v>
      </c>
      <c r="BR5" s="38">
        <v>85</v>
      </c>
      <c r="BS5" s="16">
        <f t="shared" si="21"/>
        <v>48475</v>
      </c>
      <c r="BT5" s="15"/>
      <c r="BU5" s="15"/>
      <c r="BV5" s="16">
        <f t="shared" si="22"/>
        <v>48475</v>
      </c>
      <c r="BW5" s="15">
        <v>3000</v>
      </c>
      <c r="BX5" s="15">
        <v>3245</v>
      </c>
      <c r="BY5" s="16">
        <f t="shared" si="23"/>
        <v>48720</v>
      </c>
      <c r="BZ5" s="15"/>
      <c r="CA5" s="15"/>
      <c r="CB5" s="16">
        <f t="shared" si="24"/>
        <v>48720</v>
      </c>
      <c r="CC5" s="15">
        <v>3000</v>
      </c>
      <c r="CD5" s="15">
        <v>2325</v>
      </c>
      <c r="CE5" s="16">
        <f t="shared" si="25"/>
        <v>48045</v>
      </c>
      <c r="CF5" s="15"/>
      <c r="CG5" s="15"/>
      <c r="CH5" s="16">
        <f t="shared" si="26"/>
        <v>48045</v>
      </c>
      <c r="CI5" s="15">
        <v>3000</v>
      </c>
      <c r="CJ5" s="15">
        <v>3255</v>
      </c>
      <c r="CK5" s="16">
        <f t="shared" si="27"/>
        <v>48300</v>
      </c>
    </row>
    <row r="6" spans="1:89" ht="27" thickBot="1" x14ac:dyDescent="0.3">
      <c r="A6" s="17" t="s">
        <v>23</v>
      </c>
      <c r="B6" s="14">
        <v>40000</v>
      </c>
      <c r="C6" s="15"/>
      <c r="D6" s="15"/>
      <c r="E6" s="16">
        <f t="shared" si="0"/>
        <v>40000</v>
      </c>
      <c r="F6" s="15">
        <v>1500</v>
      </c>
      <c r="G6" s="15">
        <v>0</v>
      </c>
      <c r="H6" s="16">
        <f t="shared" si="1"/>
        <v>38500</v>
      </c>
      <c r="I6" s="15"/>
      <c r="J6" s="15"/>
      <c r="K6" s="16">
        <f t="shared" si="2"/>
        <v>38500</v>
      </c>
      <c r="L6" s="15">
        <v>3000</v>
      </c>
      <c r="M6" s="15">
        <v>7750</v>
      </c>
      <c r="N6" s="16">
        <f t="shared" si="3"/>
        <v>43250</v>
      </c>
      <c r="O6" s="15">
        <v>3000</v>
      </c>
      <c r="P6" s="15">
        <v>5925</v>
      </c>
      <c r="Q6" s="16">
        <f t="shared" si="4"/>
        <v>46175</v>
      </c>
      <c r="R6" s="15"/>
      <c r="S6" s="15"/>
      <c r="T6" s="16">
        <f>Q6-R6+S6</f>
        <v>46175</v>
      </c>
      <c r="U6" s="15">
        <v>3000</v>
      </c>
      <c r="V6" s="15">
        <v>3400</v>
      </c>
      <c r="W6" s="16">
        <f t="shared" si="5"/>
        <v>46575</v>
      </c>
      <c r="X6" s="15"/>
      <c r="Y6" s="15"/>
      <c r="Z6" s="16">
        <f t="shared" si="6"/>
        <v>46575</v>
      </c>
      <c r="AA6" s="15"/>
      <c r="AB6" s="15"/>
      <c r="AC6" s="16">
        <f t="shared" si="7"/>
        <v>46575</v>
      </c>
      <c r="AD6" s="15">
        <v>3000</v>
      </c>
      <c r="AE6" s="15">
        <f>2780-90</f>
        <v>2690</v>
      </c>
      <c r="AF6" s="16">
        <f t="shared" si="8"/>
        <v>46265</v>
      </c>
      <c r="AG6" s="15"/>
      <c r="AH6" s="15"/>
      <c r="AI6" s="16">
        <f t="shared" si="9"/>
        <v>46265</v>
      </c>
      <c r="AJ6" s="15">
        <v>3000</v>
      </c>
      <c r="AK6" s="15">
        <v>0</v>
      </c>
      <c r="AL6" s="16">
        <f t="shared" si="10"/>
        <v>43265</v>
      </c>
      <c r="AM6" s="15">
        <v>3000</v>
      </c>
      <c r="AN6" s="15">
        <v>0</v>
      </c>
      <c r="AO6" s="16">
        <f t="shared" si="11"/>
        <v>40265</v>
      </c>
      <c r="AP6" s="15">
        <v>3000</v>
      </c>
      <c r="AQ6" s="15">
        <v>2470</v>
      </c>
      <c r="AR6" s="16">
        <f t="shared" si="12"/>
        <v>39735</v>
      </c>
      <c r="AS6" s="15"/>
      <c r="AT6" s="15"/>
      <c r="AU6" s="16">
        <f t="shared" si="13"/>
        <v>39735</v>
      </c>
      <c r="AV6" s="15">
        <v>3000</v>
      </c>
      <c r="AW6" s="15">
        <v>3155</v>
      </c>
      <c r="AX6" s="16">
        <f t="shared" si="14"/>
        <v>39890</v>
      </c>
      <c r="AY6" s="15"/>
      <c r="AZ6" s="15"/>
      <c r="BA6" s="16">
        <f t="shared" si="15"/>
        <v>39890</v>
      </c>
      <c r="BB6" s="15"/>
      <c r="BC6" s="15"/>
      <c r="BD6" s="16">
        <f t="shared" si="16"/>
        <v>39890</v>
      </c>
      <c r="BE6" s="15">
        <v>3000</v>
      </c>
      <c r="BF6" s="15">
        <v>745</v>
      </c>
      <c r="BG6" s="16">
        <f t="shared" si="17"/>
        <v>37635</v>
      </c>
      <c r="BH6" s="15"/>
      <c r="BI6" s="15"/>
      <c r="BJ6" s="16">
        <f t="shared" si="18"/>
        <v>37635</v>
      </c>
      <c r="BK6" s="15"/>
      <c r="BL6" s="15"/>
      <c r="BM6" s="16">
        <f t="shared" si="19"/>
        <v>37635</v>
      </c>
      <c r="BN6" s="15"/>
      <c r="BO6" s="15"/>
      <c r="BP6" s="16">
        <f t="shared" si="20"/>
        <v>37635</v>
      </c>
      <c r="BQ6" s="38">
        <v>3000</v>
      </c>
      <c r="BR6" s="38">
        <v>9575</v>
      </c>
      <c r="BS6" s="16">
        <f t="shared" si="21"/>
        <v>44210</v>
      </c>
      <c r="BT6" s="15">
        <v>3000</v>
      </c>
      <c r="BU6" s="15">
        <v>4335</v>
      </c>
      <c r="BV6" s="16">
        <f t="shared" si="22"/>
        <v>45545</v>
      </c>
      <c r="BW6" s="15"/>
      <c r="BX6" s="15"/>
      <c r="BY6" s="16">
        <f t="shared" si="23"/>
        <v>45545</v>
      </c>
      <c r="BZ6" s="15"/>
      <c r="CA6" s="15"/>
      <c r="CB6" s="16">
        <f t="shared" si="24"/>
        <v>45545</v>
      </c>
      <c r="CC6" s="15"/>
      <c r="CD6" s="15"/>
      <c r="CE6" s="16">
        <f t="shared" si="25"/>
        <v>45545</v>
      </c>
      <c r="CF6" s="15"/>
      <c r="CG6" s="15"/>
      <c r="CH6" s="16">
        <f t="shared" si="26"/>
        <v>45545</v>
      </c>
      <c r="CI6" s="15"/>
      <c r="CJ6" s="15"/>
      <c r="CK6" s="16">
        <f t="shared" si="27"/>
        <v>45545</v>
      </c>
    </row>
    <row r="7" spans="1:89" ht="27" thickBot="1" x14ac:dyDescent="0.3">
      <c r="A7" s="7" t="s">
        <v>45</v>
      </c>
      <c r="B7" s="4">
        <v>40000</v>
      </c>
      <c r="C7" s="5"/>
      <c r="D7" s="5"/>
      <c r="E7" s="6">
        <f t="shared" si="0"/>
        <v>40000</v>
      </c>
      <c r="F7" s="5"/>
      <c r="G7" s="5"/>
      <c r="H7" s="16">
        <f t="shared" si="1"/>
        <v>40000</v>
      </c>
      <c r="I7" s="5"/>
      <c r="J7" s="5"/>
      <c r="K7" s="6">
        <f t="shared" si="2"/>
        <v>40000</v>
      </c>
      <c r="L7" s="5"/>
      <c r="M7" s="5"/>
      <c r="N7" s="6">
        <f t="shared" si="3"/>
        <v>40000</v>
      </c>
      <c r="O7" s="5"/>
      <c r="P7" s="5"/>
      <c r="Q7" s="6">
        <f t="shared" si="4"/>
        <v>40000</v>
      </c>
      <c r="R7" s="5">
        <v>3000</v>
      </c>
      <c r="S7" s="5">
        <v>2695</v>
      </c>
      <c r="T7" s="6">
        <f>Q7-R7+S7</f>
        <v>39695</v>
      </c>
      <c r="U7" s="5">
        <v>3000</v>
      </c>
      <c r="V7" s="5">
        <v>4005</v>
      </c>
      <c r="W7" s="6">
        <f t="shared" si="5"/>
        <v>40700</v>
      </c>
      <c r="X7" s="5"/>
      <c r="Y7" s="5"/>
      <c r="Z7" s="16">
        <f t="shared" si="6"/>
        <v>40700</v>
      </c>
      <c r="AA7" s="5"/>
      <c r="AB7" s="5"/>
      <c r="AC7" s="16">
        <f t="shared" si="7"/>
        <v>40700</v>
      </c>
      <c r="AD7" s="5"/>
      <c r="AE7" s="5"/>
      <c r="AF7" s="6">
        <f t="shared" si="8"/>
        <v>40700</v>
      </c>
      <c r="AG7" s="5"/>
      <c r="AH7" s="5"/>
      <c r="AI7" s="6">
        <f t="shared" si="9"/>
        <v>40700</v>
      </c>
      <c r="AJ7" s="5"/>
      <c r="AK7" s="5"/>
      <c r="AL7" s="6">
        <f t="shared" si="10"/>
        <v>40700</v>
      </c>
      <c r="AM7" s="5"/>
      <c r="AN7" s="5"/>
      <c r="AO7" s="6">
        <f t="shared" si="11"/>
        <v>40700</v>
      </c>
      <c r="AP7" s="5"/>
      <c r="AQ7" s="5"/>
      <c r="AR7" s="6">
        <f t="shared" si="12"/>
        <v>40700</v>
      </c>
      <c r="AS7" s="5"/>
      <c r="AT7" s="5"/>
      <c r="AU7" s="16">
        <f t="shared" si="13"/>
        <v>40700</v>
      </c>
      <c r="AV7" s="5"/>
      <c r="AW7" s="5"/>
      <c r="AX7" s="6">
        <f t="shared" si="14"/>
        <v>40700</v>
      </c>
      <c r="AY7" s="5"/>
      <c r="AZ7" s="5"/>
      <c r="BA7" s="6">
        <f t="shared" si="15"/>
        <v>40700</v>
      </c>
      <c r="BB7" s="5"/>
      <c r="BC7" s="5"/>
      <c r="BD7" s="6">
        <f t="shared" si="16"/>
        <v>40700</v>
      </c>
      <c r="BE7" s="5"/>
      <c r="BF7" s="5"/>
      <c r="BG7" s="6">
        <f t="shared" si="17"/>
        <v>40700</v>
      </c>
      <c r="BH7" s="5"/>
      <c r="BI7" s="5"/>
      <c r="BJ7" s="6">
        <f t="shared" si="18"/>
        <v>40700</v>
      </c>
      <c r="BK7" s="5"/>
      <c r="BL7" s="5"/>
      <c r="BM7" s="6">
        <f t="shared" si="19"/>
        <v>40700</v>
      </c>
      <c r="BN7" s="5"/>
      <c r="BO7" s="5"/>
      <c r="BP7" s="6">
        <f t="shared" si="20"/>
        <v>40700</v>
      </c>
      <c r="BQ7" s="39"/>
      <c r="BR7" s="39"/>
      <c r="BS7" s="6">
        <f t="shared" si="21"/>
        <v>40700</v>
      </c>
      <c r="BT7" s="5"/>
      <c r="BU7" s="5"/>
      <c r="BV7" s="6">
        <f t="shared" si="22"/>
        <v>40700</v>
      </c>
      <c r="BW7" s="5"/>
      <c r="BX7" s="5"/>
      <c r="BY7" s="6">
        <f t="shared" si="23"/>
        <v>40700</v>
      </c>
      <c r="BZ7" s="5"/>
      <c r="CA7" s="5"/>
      <c r="CB7" s="6">
        <f t="shared" si="24"/>
        <v>40700</v>
      </c>
      <c r="CC7" s="5"/>
      <c r="CD7" s="5"/>
      <c r="CE7" s="6">
        <f t="shared" si="25"/>
        <v>40700</v>
      </c>
      <c r="CF7" s="5"/>
      <c r="CG7" s="5"/>
      <c r="CH7" s="6">
        <f t="shared" si="26"/>
        <v>40700</v>
      </c>
      <c r="CI7" s="5">
        <v>3000</v>
      </c>
      <c r="CJ7" s="5">
        <v>7470</v>
      </c>
      <c r="CK7" s="6">
        <f t="shared" si="27"/>
        <v>45170</v>
      </c>
    </row>
    <row r="8" spans="1:89" ht="27" thickBot="1" x14ac:dyDescent="0.3">
      <c r="A8" s="7" t="s">
        <v>10</v>
      </c>
      <c r="B8" s="4">
        <v>40000</v>
      </c>
      <c r="C8" s="5"/>
      <c r="D8" s="5"/>
      <c r="E8" s="6">
        <f t="shared" si="0"/>
        <v>40000</v>
      </c>
      <c r="F8" s="5"/>
      <c r="G8" s="5"/>
      <c r="H8" s="16">
        <f t="shared" si="1"/>
        <v>40000</v>
      </c>
      <c r="I8" s="5"/>
      <c r="J8" s="5"/>
      <c r="K8" s="6">
        <f t="shared" si="2"/>
        <v>40000</v>
      </c>
      <c r="L8" s="5"/>
      <c r="M8" s="5"/>
      <c r="N8" s="6">
        <f t="shared" si="3"/>
        <v>40000</v>
      </c>
      <c r="O8" s="5"/>
      <c r="P8" s="5"/>
      <c r="Q8" s="6">
        <f t="shared" si="4"/>
        <v>40000</v>
      </c>
      <c r="R8" s="5"/>
      <c r="S8" s="5"/>
      <c r="T8" s="6">
        <v>40000</v>
      </c>
      <c r="U8" s="5">
        <v>3000</v>
      </c>
      <c r="V8" s="5">
        <v>2830</v>
      </c>
      <c r="W8" s="6">
        <f t="shared" si="5"/>
        <v>39830</v>
      </c>
      <c r="X8" s="5"/>
      <c r="Y8" s="5"/>
      <c r="Z8" s="16">
        <f t="shared" si="6"/>
        <v>39830</v>
      </c>
      <c r="AA8" s="5">
        <v>3000</v>
      </c>
      <c r="AB8" s="5">
        <v>3585</v>
      </c>
      <c r="AC8" s="16">
        <f t="shared" si="7"/>
        <v>40415</v>
      </c>
      <c r="AD8" s="5">
        <v>3000</v>
      </c>
      <c r="AE8" s="5">
        <f>2770-90</f>
        <v>2680</v>
      </c>
      <c r="AF8" s="6">
        <f t="shared" si="8"/>
        <v>40095</v>
      </c>
      <c r="AG8" s="5">
        <v>3000</v>
      </c>
      <c r="AH8" s="5">
        <v>4375</v>
      </c>
      <c r="AI8" s="6">
        <f t="shared" si="9"/>
        <v>41470</v>
      </c>
      <c r="AJ8" s="5">
        <v>3000</v>
      </c>
      <c r="AK8" s="5">
        <v>1400</v>
      </c>
      <c r="AL8" s="6">
        <f t="shared" si="10"/>
        <v>39870</v>
      </c>
      <c r="AM8" s="5">
        <v>3000</v>
      </c>
      <c r="AN8" s="5">
        <v>7070</v>
      </c>
      <c r="AO8" s="6">
        <f t="shared" si="11"/>
        <v>43940</v>
      </c>
      <c r="AP8" s="5">
        <v>3000</v>
      </c>
      <c r="AQ8" s="5">
        <v>12960</v>
      </c>
      <c r="AR8" s="6">
        <f t="shared" si="12"/>
        <v>53900</v>
      </c>
      <c r="AS8" s="5">
        <v>3000</v>
      </c>
      <c r="AT8" s="5">
        <v>3910</v>
      </c>
      <c r="AU8" s="16">
        <f t="shared" si="13"/>
        <v>54810</v>
      </c>
      <c r="AV8" s="5"/>
      <c r="AW8" s="5"/>
      <c r="AX8" s="6">
        <f t="shared" si="14"/>
        <v>54810</v>
      </c>
      <c r="AY8" s="5">
        <v>3000</v>
      </c>
      <c r="AZ8" s="5">
        <v>3450</v>
      </c>
      <c r="BA8" s="6">
        <f t="shared" si="15"/>
        <v>55260</v>
      </c>
      <c r="BB8" s="5">
        <v>3000</v>
      </c>
      <c r="BC8" s="5">
        <v>3295</v>
      </c>
      <c r="BD8" s="6">
        <f t="shared" si="16"/>
        <v>55555</v>
      </c>
      <c r="BE8" s="5"/>
      <c r="BF8" s="5"/>
      <c r="BG8" s="6">
        <f t="shared" si="17"/>
        <v>55555</v>
      </c>
      <c r="BH8" s="15">
        <v>3000</v>
      </c>
      <c r="BI8" s="5">
        <v>7150</v>
      </c>
      <c r="BJ8" s="6">
        <f t="shared" si="18"/>
        <v>59705</v>
      </c>
      <c r="BK8" s="5">
        <v>3000</v>
      </c>
      <c r="BL8" s="5">
        <v>0</v>
      </c>
      <c r="BM8" s="6">
        <f t="shared" si="19"/>
        <v>56705</v>
      </c>
      <c r="BN8" s="15">
        <v>3000</v>
      </c>
      <c r="BO8" s="5">
        <v>3185</v>
      </c>
      <c r="BP8" s="6">
        <f t="shared" si="20"/>
        <v>56890</v>
      </c>
      <c r="BQ8" s="38">
        <v>3000</v>
      </c>
      <c r="BR8" s="39">
        <v>1915</v>
      </c>
      <c r="BS8" s="6">
        <f t="shared" si="21"/>
        <v>55805</v>
      </c>
      <c r="BT8" s="15">
        <v>3000</v>
      </c>
      <c r="BU8" s="5">
        <v>560</v>
      </c>
      <c r="BV8" s="6">
        <f t="shared" si="22"/>
        <v>53365</v>
      </c>
      <c r="BW8" s="5">
        <v>3000</v>
      </c>
      <c r="BX8" s="5">
        <v>2880</v>
      </c>
      <c r="BY8" s="6">
        <f t="shared" si="23"/>
        <v>53245</v>
      </c>
      <c r="BZ8" s="5">
        <v>3000</v>
      </c>
      <c r="CA8" s="5">
        <v>1155</v>
      </c>
      <c r="CB8" s="6">
        <f t="shared" si="24"/>
        <v>51400</v>
      </c>
      <c r="CC8" s="5"/>
      <c r="CD8" s="5"/>
      <c r="CE8" s="6">
        <f t="shared" si="25"/>
        <v>51400</v>
      </c>
      <c r="CF8" s="5">
        <v>3000</v>
      </c>
      <c r="CG8" s="5">
        <v>2745</v>
      </c>
      <c r="CH8" s="6">
        <f t="shared" si="26"/>
        <v>51145</v>
      </c>
      <c r="CI8" s="5">
        <v>6000</v>
      </c>
      <c r="CJ8" s="5">
        <v>0</v>
      </c>
      <c r="CK8" s="6">
        <f t="shared" si="27"/>
        <v>45145</v>
      </c>
    </row>
    <row r="9" spans="1:89" ht="27" thickBot="1" x14ac:dyDescent="0.3">
      <c r="A9" s="13" t="s">
        <v>49</v>
      </c>
      <c r="B9" s="14">
        <v>40000</v>
      </c>
      <c r="C9" s="15"/>
      <c r="D9" s="15"/>
      <c r="E9" s="16">
        <f t="shared" si="0"/>
        <v>40000</v>
      </c>
      <c r="F9" s="15"/>
      <c r="G9" s="15"/>
      <c r="H9" s="16">
        <f t="shared" si="1"/>
        <v>40000</v>
      </c>
      <c r="I9" s="15"/>
      <c r="J9" s="15"/>
      <c r="K9" s="16">
        <f t="shared" si="2"/>
        <v>40000</v>
      </c>
      <c r="L9" s="15"/>
      <c r="M9" s="15"/>
      <c r="N9" s="16">
        <f t="shared" si="3"/>
        <v>40000</v>
      </c>
      <c r="O9" s="15"/>
      <c r="P9" s="15"/>
      <c r="Q9" s="16">
        <f t="shared" si="4"/>
        <v>40000</v>
      </c>
      <c r="R9" s="15"/>
      <c r="S9" s="15"/>
      <c r="T9" s="16">
        <f t="shared" ref="T9:T36" si="28">Q9-R9+S9</f>
        <v>40000</v>
      </c>
      <c r="U9" s="15"/>
      <c r="V9" s="15"/>
      <c r="W9" s="16">
        <f t="shared" si="5"/>
        <v>40000</v>
      </c>
      <c r="X9" s="15"/>
      <c r="Y9" s="15"/>
      <c r="Z9" s="16">
        <f t="shared" si="6"/>
        <v>40000</v>
      </c>
      <c r="AA9" s="15"/>
      <c r="AB9" s="15"/>
      <c r="AC9" s="16">
        <f t="shared" si="7"/>
        <v>40000</v>
      </c>
      <c r="AD9" s="15"/>
      <c r="AE9" s="15"/>
      <c r="AF9" s="16">
        <f t="shared" si="8"/>
        <v>40000</v>
      </c>
      <c r="AG9" s="15"/>
      <c r="AH9" s="15"/>
      <c r="AI9" s="16">
        <f t="shared" si="9"/>
        <v>40000</v>
      </c>
      <c r="AJ9" s="15"/>
      <c r="AK9" s="15"/>
      <c r="AL9" s="16">
        <f t="shared" si="10"/>
        <v>40000</v>
      </c>
      <c r="AM9" s="15">
        <v>3000</v>
      </c>
      <c r="AN9" s="15">
        <v>3015</v>
      </c>
      <c r="AO9" s="16">
        <f t="shared" si="11"/>
        <v>40015</v>
      </c>
      <c r="AP9" s="15"/>
      <c r="AQ9" s="15"/>
      <c r="AR9" s="16">
        <f t="shared" si="12"/>
        <v>40015</v>
      </c>
      <c r="AS9" s="15">
        <v>3000</v>
      </c>
      <c r="AT9" s="15">
        <v>3860</v>
      </c>
      <c r="AU9" s="16">
        <f t="shared" si="13"/>
        <v>40875</v>
      </c>
      <c r="AV9" s="15">
        <v>3000</v>
      </c>
      <c r="AW9" s="15">
        <v>4485</v>
      </c>
      <c r="AX9" s="16">
        <f t="shared" si="14"/>
        <v>42360</v>
      </c>
      <c r="AY9" s="15"/>
      <c r="AZ9" s="15"/>
      <c r="BA9" s="16">
        <f t="shared" si="15"/>
        <v>42360</v>
      </c>
      <c r="BB9" s="15"/>
      <c r="BC9" s="15"/>
      <c r="BD9" s="16">
        <f t="shared" si="16"/>
        <v>42360</v>
      </c>
      <c r="BE9" s="15">
        <v>3000</v>
      </c>
      <c r="BF9" s="15">
        <v>2160</v>
      </c>
      <c r="BG9" s="16">
        <f t="shared" si="17"/>
        <v>41520</v>
      </c>
      <c r="BH9" s="15"/>
      <c r="BI9" s="15"/>
      <c r="BJ9" s="16">
        <f t="shared" si="18"/>
        <v>41520</v>
      </c>
      <c r="BK9" s="15">
        <v>3000</v>
      </c>
      <c r="BL9" s="15">
        <v>5545</v>
      </c>
      <c r="BM9" s="16">
        <f t="shared" si="19"/>
        <v>44065</v>
      </c>
      <c r="BN9" s="15">
        <v>3000</v>
      </c>
      <c r="BO9" s="15">
        <v>3035</v>
      </c>
      <c r="BP9" s="16">
        <f t="shared" si="20"/>
        <v>44100</v>
      </c>
      <c r="BQ9" s="38">
        <v>3000</v>
      </c>
      <c r="BR9" s="38">
        <v>2585</v>
      </c>
      <c r="BS9" s="16">
        <f t="shared" si="21"/>
        <v>43685</v>
      </c>
      <c r="BT9" s="15">
        <v>3000</v>
      </c>
      <c r="BU9" s="15">
        <v>3300</v>
      </c>
      <c r="BV9" s="16">
        <f t="shared" si="22"/>
        <v>43985</v>
      </c>
      <c r="BW9" s="15">
        <v>3000</v>
      </c>
      <c r="BX9" s="15">
        <v>2695</v>
      </c>
      <c r="BY9" s="16">
        <f t="shared" si="23"/>
        <v>43680</v>
      </c>
      <c r="BZ9" s="15">
        <v>3000</v>
      </c>
      <c r="CA9" s="15">
        <v>4380</v>
      </c>
      <c r="CB9" s="16">
        <f t="shared" si="24"/>
        <v>45060</v>
      </c>
      <c r="CC9" s="15"/>
      <c r="CD9" s="15"/>
      <c r="CE9" s="16">
        <f t="shared" si="25"/>
        <v>45060</v>
      </c>
      <c r="CF9" s="15"/>
      <c r="CG9" s="15"/>
      <c r="CH9" s="16">
        <f t="shared" si="26"/>
        <v>45060</v>
      </c>
      <c r="CI9" s="15"/>
      <c r="CJ9" s="15"/>
      <c r="CK9" s="16">
        <f t="shared" si="27"/>
        <v>45060</v>
      </c>
    </row>
    <row r="10" spans="1:89" ht="27" thickBot="1" x14ac:dyDescent="0.3">
      <c r="A10" s="13" t="s">
        <v>17</v>
      </c>
      <c r="B10" s="14">
        <v>40000</v>
      </c>
      <c r="C10" s="15">
        <v>3000</v>
      </c>
      <c r="D10" s="15">
        <v>4970</v>
      </c>
      <c r="E10" s="16">
        <f t="shared" si="0"/>
        <v>41970</v>
      </c>
      <c r="F10" s="15">
        <v>3000</v>
      </c>
      <c r="G10" s="15">
        <f>3795-110</f>
        <v>3685</v>
      </c>
      <c r="H10" s="16">
        <f t="shared" si="1"/>
        <v>42655</v>
      </c>
      <c r="I10" s="15"/>
      <c r="J10" s="15"/>
      <c r="K10" s="16">
        <f t="shared" si="2"/>
        <v>42655</v>
      </c>
      <c r="L10" s="15"/>
      <c r="M10" s="15"/>
      <c r="N10" s="16">
        <f t="shared" si="3"/>
        <v>42655</v>
      </c>
      <c r="O10" s="15"/>
      <c r="P10" s="15"/>
      <c r="Q10" s="16">
        <f t="shared" si="4"/>
        <v>42655</v>
      </c>
      <c r="R10" s="15"/>
      <c r="S10" s="15"/>
      <c r="T10" s="16">
        <f t="shared" si="28"/>
        <v>42655</v>
      </c>
      <c r="U10" s="15">
        <v>3000</v>
      </c>
      <c r="V10" s="15">
        <v>3400</v>
      </c>
      <c r="W10" s="16">
        <f t="shared" si="5"/>
        <v>43055</v>
      </c>
      <c r="X10" s="15">
        <v>3000</v>
      </c>
      <c r="Y10" s="15">
        <v>1790</v>
      </c>
      <c r="Z10" s="16">
        <f t="shared" si="6"/>
        <v>41845</v>
      </c>
      <c r="AA10" s="15"/>
      <c r="AB10" s="15"/>
      <c r="AC10" s="16">
        <f t="shared" si="7"/>
        <v>41845</v>
      </c>
      <c r="AD10" s="15"/>
      <c r="AE10" s="15"/>
      <c r="AF10" s="16">
        <f t="shared" si="8"/>
        <v>41845</v>
      </c>
      <c r="AG10" s="15"/>
      <c r="AH10" s="15"/>
      <c r="AI10" s="16">
        <f t="shared" si="9"/>
        <v>41845</v>
      </c>
      <c r="AJ10" s="15">
        <v>3000</v>
      </c>
      <c r="AK10" s="15">
        <v>1360</v>
      </c>
      <c r="AL10" s="16">
        <f t="shared" si="10"/>
        <v>40205</v>
      </c>
      <c r="AM10" s="15">
        <v>3000</v>
      </c>
      <c r="AN10" s="15">
        <v>5340</v>
      </c>
      <c r="AO10" s="16">
        <f t="shared" si="11"/>
        <v>42545</v>
      </c>
      <c r="AP10" s="15"/>
      <c r="AQ10" s="15"/>
      <c r="AR10" s="16">
        <f t="shared" si="12"/>
        <v>42545</v>
      </c>
      <c r="AS10" s="15"/>
      <c r="AT10" s="15"/>
      <c r="AU10" s="16">
        <f t="shared" si="13"/>
        <v>42545</v>
      </c>
      <c r="AV10" s="15">
        <v>3000</v>
      </c>
      <c r="AW10" s="15">
        <v>5005</v>
      </c>
      <c r="AX10" s="16">
        <f t="shared" si="14"/>
        <v>44550</v>
      </c>
      <c r="AY10" s="15"/>
      <c r="AZ10" s="15"/>
      <c r="BA10" s="16">
        <f t="shared" si="15"/>
        <v>44550</v>
      </c>
      <c r="BB10" s="15">
        <v>3000</v>
      </c>
      <c r="BC10" s="15">
        <v>3805</v>
      </c>
      <c r="BD10" s="16">
        <f t="shared" si="16"/>
        <v>45355</v>
      </c>
      <c r="BE10" s="15"/>
      <c r="BF10" s="15"/>
      <c r="BG10" s="16">
        <f t="shared" si="17"/>
        <v>45355</v>
      </c>
      <c r="BH10" s="15">
        <v>3000</v>
      </c>
      <c r="BI10" s="15">
        <v>3580</v>
      </c>
      <c r="BJ10" s="16">
        <f t="shared" si="18"/>
        <v>45935</v>
      </c>
      <c r="BK10" s="15">
        <v>3000</v>
      </c>
      <c r="BL10" s="15">
        <v>2820</v>
      </c>
      <c r="BM10" s="16">
        <f t="shared" si="19"/>
        <v>45755</v>
      </c>
      <c r="BN10" s="15"/>
      <c r="BO10" s="15"/>
      <c r="BP10" s="16">
        <f t="shared" si="20"/>
        <v>45755</v>
      </c>
      <c r="BQ10" s="38">
        <v>3000</v>
      </c>
      <c r="BR10" s="38">
        <v>0</v>
      </c>
      <c r="BS10" s="16">
        <f t="shared" si="21"/>
        <v>42755</v>
      </c>
      <c r="BT10" s="15"/>
      <c r="BU10" s="15"/>
      <c r="BV10" s="16">
        <f t="shared" si="22"/>
        <v>42755</v>
      </c>
      <c r="BW10" s="15"/>
      <c r="BX10" s="15"/>
      <c r="BY10" s="16">
        <f t="shared" si="23"/>
        <v>42755</v>
      </c>
      <c r="BZ10" s="15"/>
      <c r="CA10" s="15"/>
      <c r="CB10" s="16">
        <f t="shared" si="24"/>
        <v>42755</v>
      </c>
      <c r="CC10" s="15">
        <v>3000</v>
      </c>
      <c r="CD10" s="15">
        <v>5095</v>
      </c>
      <c r="CE10" s="16">
        <f t="shared" si="25"/>
        <v>44850</v>
      </c>
      <c r="CF10" s="15"/>
      <c r="CG10" s="15"/>
      <c r="CH10" s="16">
        <f t="shared" si="26"/>
        <v>44850</v>
      </c>
      <c r="CI10" s="15"/>
      <c r="CJ10" s="15"/>
      <c r="CK10" s="16">
        <f t="shared" si="27"/>
        <v>44850</v>
      </c>
    </row>
    <row r="11" spans="1:89" ht="27" thickBot="1" x14ac:dyDescent="0.3">
      <c r="A11" s="7" t="s">
        <v>32</v>
      </c>
      <c r="B11" s="4">
        <v>40000</v>
      </c>
      <c r="C11" s="5"/>
      <c r="D11" s="5"/>
      <c r="E11" s="6">
        <f t="shared" si="0"/>
        <v>40000</v>
      </c>
      <c r="F11" s="5"/>
      <c r="G11" s="5"/>
      <c r="H11" s="16">
        <f t="shared" si="1"/>
        <v>40000</v>
      </c>
      <c r="I11" s="5"/>
      <c r="J11" s="5"/>
      <c r="K11" s="6">
        <f t="shared" si="2"/>
        <v>40000</v>
      </c>
      <c r="L11" s="5"/>
      <c r="M11" s="5"/>
      <c r="N11" s="6">
        <f t="shared" si="3"/>
        <v>40000</v>
      </c>
      <c r="O11" s="5"/>
      <c r="P11" s="5"/>
      <c r="Q11" s="6">
        <f t="shared" si="4"/>
        <v>40000</v>
      </c>
      <c r="R11" s="5"/>
      <c r="S11" s="5"/>
      <c r="T11" s="6">
        <f t="shared" si="28"/>
        <v>40000</v>
      </c>
      <c r="U11" s="5"/>
      <c r="V11" s="5"/>
      <c r="W11" s="6">
        <f t="shared" si="5"/>
        <v>40000</v>
      </c>
      <c r="X11" s="5"/>
      <c r="Y11" s="5"/>
      <c r="Z11" s="16">
        <f t="shared" si="6"/>
        <v>40000</v>
      </c>
      <c r="AA11" s="5"/>
      <c r="AB11" s="5"/>
      <c r="AC11" s="16">
        <f t="shared" si="7"/>
        <v>40000</v>
      </c>
      <c r="AD11" s="5"/>
      <c r="AE11" s="5"/>
      <c r="AF11" s="6">
        <f t="shared" si="8"/>
        <v>40000</v>
      </c>
      <c r="AG11" s="5"/>
      <c r="AH11" s="5"/>
      <c r="AI11" s="6">
        <f t="shared" si="9"/>
        <v>40000</v>
      </c>
      <c r="AJ11" s="5">
        <v>3000</v>
      </c>
      <c r="AK11" s="5">
        <v>2765</v>
      </c>
      <c r="AL11" s="6">
        <f t="shared" si="10"/>
        <v>39765</v>
      </c>
      <c r="AM11" s="5">
        <v>3000</v>
      </c>
      <c r="AN11" s="5">
        <v>4045</v>
      </c>
      <c r="AO11" s="6">
        <f t="shared" si="11"/>
        <v>40810</v>
      </c>
      <c r="AP11" s="5">
        <v>3000</v>
      </c>
      <c r="AQ11" s="5">
        <v>0</v>
      </c>
      <c r="AR11" s="6">
        <f t="shared" si="12"/>
        <v>37810</v>
      </c>
      <c r="AS11" s="5">
        <v>3000</v>
      </c>
      <c r="AT11" s="5">
        <v>8845</v>
      </c>
      <c r="AU11" s="16">
        <f t="shared" si="13"/>
        <v>43655</v>
      </c>
      <c r="AV11" s="5"/>
      <c r="AW11" s="5"/>
      <c r="AX11" s="6">
        <f t="shared" si="14"/>
        <v>43655</v>
      </c>
      <c r="AY11" s="5"/>
      <c r="AZ11" s="5"/>
      <c r="BA11" s="6">
        <f t="shared" si="15"/>
        <v>43655</v>
      </c>
      <c r="BB11" s="5">
        <v>3000</v>
      </c>
      <c r="BC11" s="5">
        <v>4330</v>
      </c>
      <c r="BD11" s="6">
        <f t="shared" si="16"/>
        <v>44985</v>
      </c>
      <c r="BE11" s="5"/>
      <c r="BF11" s="5"/>
      <c r="BG11" s="6">
        <f t="shared" si="17"/>
        <v>44985</v>
      </c>
      <c r="BH11" s="5"/>
      <c r="BI11" s="5"/>
      <c r="BJ11" s="6">
        <f t="shared" si="18"/>
        <v>44985</v>
      </c>
      <c r="BK11" s="5">
        <v>3000</v>
      </c>
      <c r="BL11" s="5">
        <v>0</v>
      </c>
      <c r="BM11" s="6">
        <f t="shared" si="19"/>
        <v>41985</v>
      </c>
      <c r="BN11" s="5"/>
      <c r="BO11" s="5"/>
      <c r="BP11" s="6">
        <f t="shared" si="20"/>
        <v>41985</v>
      </c>
      <c r="BQ11" s="39"/>
      <c r="BR11" s="39"/>
      <c r="BS11" s="6">
        <f t="shared" si="21"/>
        <v>41985</v>
      </c>
      <c r="BT11" s="5"/>
      <c r="BU11" s="5"/>
      <c r="BV11" s="6">
        <f t="shared" si="22"/>
        <v>41985</v>
      </c>
      <c r="BW11" s="5"/>
      <c r="BX11" s="5"/>
      <c r="BY11" s="6">
        <f t="shared" si="23"/>
        <v>41985</v>
      </c>
      <c r="BZ11" s="5"/>
      <c r="CA11" s="5"/>
      <c r="CB11" s="6">
        <f t="shared" si="24"/>
        <v>41985</v>
      </c>
      <c r="CC11" s="5"/>
      <c r="CD11" s="5"/>
      <c r="CE11" s="6">
        <f t="shared" si="25"/>
        <v>41985</v>
      </c>
      <c r="CF11" s="5"/>
      <c r="CG11" s="5"/>
      <c r="CH11" s="6">
        <f t="shared" si="26"/>
        <v>41985</v>
      </c>
      <c r="CI11" s="5">
        <v>3000</v>
      </c>
      <c r="CJ11" s="5">
        <v>5325</v>
      </c>
      <c r="CK11" s="6">
        <f t="shared" si="27"/>
        <v>44310</v>
      </c>
    </row>
    <row r="12" spans="1:89" ht="27" thickBot="1" x14ac:dyDescent="0.3">
      <c r="A12" s="21" t="s">
        <v>24</v>
      </c>
      <c r="B12" s="4">
        <v>40000</v>
      </c>
      <c r="C12" s="5"/>
      <c r="D12" s="5"/>
      <c r="E12" s="6">
        <f t="shared" si="0"/>
        <v>40000</v>
      </c>
      <c r="F12" s="5"/>
      <c r="G12" s="5"/>
      <c r="H12" s="16">
        <f t="shared" si="1"/>
        <v>40000</v>
      </c>
      <c r="I12" s="5"/>
      <c r="J12" s="5"/>
      <c r="K12" s="6">
        <f t="shared" si="2"/>
        <v>40000</v>
      </c>
      <c r="L12" s="5"/>
      <c r="M12" s="5"/>
      <c r="N12" s="6">
        <f t="shared" si="3"/>
        <v>40000</v>
      </c>
      <c r="O12" s="5"/>
      <c r="P12" s="5"/>
      <c r="Q12" s="6">
        <f t="shared" si="4"/>
        <v>40000</v>
      </c>
      <c r="R12" s="5">
        <v>3000</v>
      </c>
      <c r="S12" s="5">
        <v>8090</v>
      </c>
      <c r="T12" s="6">
        <f t="shared" si="28"/>
        <v>45090</v>
      </c>
      <c r="U12" s="5"/>
      <c r="V12" s="5"/>
      <c r="W12" s="6">
        <f t="shared" si="5"/>
        <v>45090</v>
      </c>
      <c r="X12" s="5"/>
      <c r="Y12" s="5"/>
      <c r="Z12" s="16">
        <f t="shared" si="6"/>
        <v>45090</v>
      </c>
      <c r="AA12" s="5">
        <v>3000</v>
      </c>
      <c r="AB12" s="5">
        <v>3685</v>
      </c>
      <c r="AC12" s="16">
        <f t="shared" si="7"/>
        <v>45775</v>
      </c>
      <c r="AD12" s="5"/>
      <c r="AE12" s="5"/>
      <c r="AF12" s="6">
        <f t="shared" si="8"/>
        <v>45775</v>
      </c>
      <c r="AG12" s="5"/>
      <c r="AH12" s="5"/>
      <c r="AI12" s="6">
        <f t="shared" si="9"/>
        <v>45775</v>
      </c>
      <c r="AJ12" s="5"/>
      <c r="AK12" s="5"/>
      <c r="AL12" s="6">
        <f t="shared" si="10"/>
        <v>45775</v>
      </c>
      <c r="AM12" s="5">
        <v>3000</v>
      </c>
      <c r="AN12" s="5">
        <v>0</v>
      </c>
      <c r="AO12" s="6">
        <f t="shared" si="11"/>
        <v>42775</v>
      </c>
      <c r="AP12" s="5">
        <v>3000</v>
      </c>
      <c r="AQ12" s="5">
        <v>1090</v>
      </c>
      <c r="AR12" s="6">
        <f t="shared" si="12"/>
        <v>40865</v>
      </c>
      <c r="AS12" s="5"/>
      <c r="AT12" s="5"/>
      <c r="AU12" s="16">
        <f t="shared" si="13"/>
        <v>40865</v>
      </c>
      <c r="AV12" s="5"/>
      <c r="AW12" s="5"/>
      <c r="AX12" s="6">
        <f t="shared" si="14"/>
        <v>40865</v>
      </c>
      <c r="AY12" s="5">
        <v>3000</v>
      </c>
      <c r="AZ12" s="5">
        <v>3155</v>
      </c>
      <c r="BA12" s="6">
        <f t="shared" si="15"/>
        <v>41020</v>
      </c>
      <c r="BB12" s="5"/>
      <c r="BC12" s="5"/>
      <c r="BD12" s="6">
        <f t="shared" si="16"/>
        <v>41020</v>
      </c>
      <c r="BE12" s="5">
        <v>3000</v>
      </c>
      <c r="BF12" s="5">
        <v>6200</v>
      </c>
      <c r="BG12" s="6">
        <f t="shared" si="17"/>
        <v>44220</v>
      </c>
      <c r="BH12" s="15">
        <v>3000</v>
      </c>
      <c r="BI12" s="5">
        <v>5000</v>
      </c>
      <c r="BJ12" s="6">
        <f t="shared" si="18"/>
        <v>46220</v>
      </c>
      <c r="BK12" s="5"/>
      <c r="BL12" s="5"/>
      <c r="BM12" s="6">
        <f t="shared" si="19"/>
        <v>46220</v>
      </c>
      <c r="BN12" s="5"/>
      <c r="BO12" s="5"/>
      <c r="BP12" s="6">
        <f t="shared" si="20"/>
        <v>46220</v>
      </c>
      <c r="BQ12" s="38">
        <v>3000</v>
      </c>
      <c r="BR12" s="39">
        <v>3490</v>
      </c>
      <c r="BS12" s="6">
        <f t="shared" si="21"/>
        <v>46710</v>
      </c>
      <c r="BT12" s="5"/>
      <c r="BU12" s="5"/>
      <c r="BV12" s="6">
        <f t="shared" si="22"/>
        <v>46710</v>
      </c>
      <c r="BW12" s="5">
        <v>3000</v>
      </c>
      <c r="BX12" s="5">
        <v>0</v>
      </c>
      <c r="BY12" s="6">
        <f t="shared" si="23"/>
        <v>43710</v>
      </c>
      <c r="BZ12" s="5"/>
      <c r="CA12" s="5"/>
      <c r="CB12" s="6">
        <f t="shared" si="24"/>
        <v>43710</v>
      </c>
      <c r="CC12" s="5"/>
      <c r="CD12" s="5"/>
      <c r="CE12" s="6">
        <f t="shared" si="25"/>
        <v>43710</v>
      </c>
      <c r="CF12" s="5">
        <v>3000</v>
      </c>
      <c r="CG12" s="5">
        <v>3245</v>
      </c>
      <c r="CH12" s="6">
        <f t="shared" si="26"/>
        <v>43955</v>
      </c>
      <c r="CI12" s="5">
        <v>3000</v>
      </c>
      <c r="CJ12" s="5">
        <v>3275</v>
      </c>
      <c r="CK12" s="6">
        <f t="shared" si="27"/>
        <v>44230</v>
      </c>
    </row>
    <row r="13" spans="1:89" ht="27" thickBot="1" x14ac:dyDescent="0.3">
      <c r="A13" s="17" t="s">
        <v>8</v>
      </c>
      <c r="B13" s="14">
        <v>40000</v>
      </c>
      <c r="C13" s="42">
        <v>1500</v>
      </c>
      <c r="D13" s="42">
        <v>2930</v>
      </c>
      <c r="E13" s="16">
        <f t="shared" si="0"/>
        <v>41430</v>
      </c>
      <c r="F13" s="42"/>
      <c r="G13" s="42"/>
      <c r="H13" s="16">
        <f t="shared" si="1"/>
        <v>41430</v>
      </c>
      <c r="I13" s="42">
        <v>1500</v>
      </c>
      <c r="J13" s="42">
        <v>3500</v>
      </c>
      <c r="K13" s="16">
        <f t="shared" si="2"/>
        <v>43430</v>
      </c>
      <c r="L13" s="42"/>
      <c r="M13" s="42"/>
      <c r="N13" s="16">
        <f t="shared" si="3"/>
        <v>43430</v>
      </c>
      <c r="O13" s="42"/>
      <c r="P13" s="42"/>
      <c r="Q13" s="16">
        <f t="shared" si="4"/>
        <v>43430</v>
      </c>
      <c r="R13" s="42"/>
      <c r="S13" s="42"/>
      <c r="T13" s="16">
        <f t="shared" si="28"/>
        <v>43430</v>
      </c>
      <c r="U13" s="42"/>
      <c r="V13" s="42"/>
      <c r="W13" s="16">
        <f t="shared" si="5"/>
        <v>43430</v>
      </c>
      <c r="X13" s="42"/>
      <c r="Y13" s="42"/>
      <c r="Z13" s="16">
        <f t="shared" si="6"/>
        <v>43430</v>
      </c>
      <c r="AA13" s="42"/>
      <c r="AB13" s="42"/>
      <c r="AC13" s="16">
        <f t="shared" si="7"/>
        <v>43430</v>
      </c>
      <c r="AD13" s="42"/>
      <c r="AE13" s="42"/>
      <c r="AF13" s="16">
        <f t="shared" si="8"/>
        <v>43430</v>
      </c>
      <c r="AG13" s="42"/>
      <c r="AH13" s="42"/>
      <c r="AI13" s="16">
        <f t="shared" si="9"/>
        <v>43430</v>
      </c>
      <c r="AJ13" s="42"/>
      <c r="AK13" s="42"/>
      <c r="AL13" s="16">
        <f t="shared" si="10"/>
        <v>43430</v>
      </c>
      <c r="AM13" s="42"/>
      <c r="AN13" s="42"/>
      <c r="AO13" s="16">
        <f t="shared" si="11"/>
        <v>43430</v>
      </c>
      <c r="AP13" s="42"/>
      <c r="AQ13" s="42"/>
      <c r="AR13" s="16">
        <f t="shared" si="12"/>
        <v>43430</v>
      </c>
      <c r="AS13" s="42"/>
      <c r="AT13" s="42"/>
      <c r="AU13" s="16">
        <f t="shared" si="13"/>
        <v>43430</v>
      </c>
      <c r="AV13" s="42"/>
      <c r="AW13" s="42"/>
      <c r="AX13" s="16">
        <f t="shared" si="14"/>
        <v>43430</v>
      </c>
      <c r="AY13" s="42"/>
      <c r="AZ13" s="42"/>
      <c r="BA13" s="16">
        <f t="shared" si="15"/>
        <v>43430</v>
      </c>
      <c r="BB13" s="42"/>
      <c r="BC13" s="42"/>
      <c r="BD13" s="16">
        <f t="shared" si="16"/>
        <v>43430</v>
      </c>
      <c r="BE13" s="42"/>
      <c r="BF13" s="42"/>
      <c r="BG13" s="16">
        <f t="shared" si="17"/>
        <v>43430</v>
      </c>
      <c r="BH13" s="15"/>
      <c r="BI13" s="42"/>
      <c r="BJ13" s="16">
        <f t="shared" si="18"/>
        <v>43430</v>
      </c>
      <c r="BK13" s="42"/>
      <c r="BL13" s="42"/>
      <c r="BM13" s="16">
        <f t="shared" si="19"/>
        <v>43430</v>
      </c>
      <c r="BN13" s="42"/>
      <c r="BO13" s="42"/>
      <c r="BP13" s="78">
        <f t="shared" si="20"/>
        <v>43430</v>
      </c>
      <c r="BQ13" s="43"/>
      <c r="BR13" s="43"/>
      <c r="BS13" s="78">
        <f t="shared" si="21"/>
        <v>43430</v>
      </c>
      <c r="BT13" s="42"/>
      <c r="BU13" s="42"/>
      <c r="BV13" s="78">
        <f t="shared" si="22"/>
        <v>43430</v>
      </c>
      <c r="BW13" s="42"/>
      <c r="BX13" s="42"/>
      <c r="BY13" s="78">
        <f t="shared" si="23"/>
        <v>43430</v>
      </c>
      <c r="BZ13" s="42"/>
      <c r="CA13" s="42"/>
      <c r="CB13" s="78">
        <f t="shared" si="24"/>
        <v>43430</v>
      </c>
      <c r="CC13" s="42"/>
      <c r="CD13" s="42"/>
      <c r="CE13" s="78">
        <f t="shared" si="25"/>
        <v>43430</v>
      </c>
      <c r="CF13" s="42"/>
      <c r="CG13" s="42"/>
      <c r="CH13" s="78">
        <f t="shared" si="26"/>
        <v>43430</v>
      </c>
      <c r="CI13" s="42"/>
      <c r="CJ13" s="42"/>
      <c r="CK13" s="78">
        <f t="shared" si="27"/>
        <v>43430</v>
      </c>
    </row>
    <row r="14" spans="1:89" ht="27" thickBot="1" x14ac:dyDescent="0.3">
      <c r="A14" s="17" t="s">
        <v>11</v>
      </c>
      <c r="B14" s="18">
        <v>40000</v>
      </c>
      <c r="C14" s="19"/>
      <c r="D14" s="19"/>
      <c r="E14" s="20">
        <f t="shared" si="0"/>
        <v>40000</v>
      </c>
      <c r="F14" s="19">
        <v>3000</v>
      </c>
      <c r="G14" s="19">
        <f>2650-110</f>
        <v>2540</v>
      </c>
      <c r="H14" s="16">
        <f t="shared" si="1"/>
        <v>39540</v>
      </c>
      <c r="I14" s="19">
        <v>3000</v>
      </c>
      <c r="J14" s="19">
        <v>3425</v>
      </c>
      <c r="K14" s="20">
        <f t="shared" si="2"/>
        <v>39965</v>
      </c>
      <c r="L14" s="19"/>
      <c r="M14" s="19"/>
      <c r="N14" s="20">
        <f t="shared" si="3"/>
        <v>39965</v>
      </c>
      <c r="O14" s="19"/>
      <c r="P14" s="19"/>
      <c r="Q14" s="20">
        <f t="shared" si="4"/>
        <v>39965</v>
      </c>
      <c r="R14" s="19"/>
      <c r="S14" s="19"/>
      <c r="T14" s="20">
        <f t="shared" si="28"/>
        <v>39965</v>
      </c>
      <c r="U14" s="19">
        <v>3000</v>
      </c>
      <c r="V14" s="19">
        <v>3195</v>
      </c>
      <c r="W14" s="20">
        <f t="shared" si="5"/>
        <v>40160</v>
      </c>
      <c r="X14" s="19"/>
      <c r="Y14" s="19"/>
      <c r="Z14" s="16">
        <f t="shared" si="6"/>
        <v>40160</v>
      </c>
      <c r="AA14" s="19"/>
      <c r="AB14" s="19"/>
      <c r="AC14" s="16">
        <f t="shared" si="7"/>
        <v>40160</v>
      </c>
      <c r="AD14" s="19">
        <v>3000</v>
      </c>
      <c r="AE14" s="19">
        <v>2190</v>
      </c>
      <c r="AF14" s="20">
        <f t="shared" si="8"/>
        <v>39350</v>
      </c>
      <c r="AG14" s="19">
        <v>3000</v>
      </c>
      <c r="AH14" s="19">
        <v>2870</v>
      </c>
      <c r="AI14" s="20">
        <f t="shared" si="9"/>
        <v>39220</v>
      </c>
      <c r="AJ14" s="19">
        <v>3000</v>
      </c>
      <c r="AK14" s="19">
        <v>3680</v>
      </c>
      <c r="AL14" s="20">
        <f t="shared" si="10"/>
        <v>39900</v>
      </c>
      <c r="AM14" s="19">
        <v>3000</v>
      </c>
      <c r="AN14" s="19">
        <v>2350</v>
      </c>
      <c r="AO14" s="20">
        <f t="shared" si="11"/>
        <v>39250</v>
      </c>
      <c r="AP14" s="19"/>
      <c r="AQ14" s="19"/>
      <c r="AR14" s="20">
        <f t="shared" si="12"/>
        <v>39250</v>
      </c>
      <c r="AS14" s="19">
        <v>3000</v>
      </c>
      <c r="AT14" s="19">
        <v>0</v>
      </c>
      <c r="AU14" s="16">
        <f t="shared" si="13"/>
        <v>36250</v>
      </c>
      <c r="AV14" s="19">
        <v>3000</v>
      </c>
      <c r="AW14" s="19">
        <v>5550</v>
      </c>
      <c r="AX14" s="20">
        <f t="shared" si="14"/>
        <v>38800</v>
      </c>
      <c r="AY14" s="19"/>
      <c r="AZ14" s="19"/>
      <c r="BA14" s="20">
        <f t="shared" si="15"/>
        <v>38800</v>
      </c>
      <c r="BB14" s="19">
        <v>3000</v>
      </c>
      <c r="BC14" s="19">
        <v>3990</v>
      </c>
      <c r="BD14" s="20">
        <f t="shared" si="16"/>
        <v>39790</v>
      </c>
      <c r="BE14" s="19"/>
      <c r="BF14" s="19"/>
      <c r="BG14" s="20">
        <f t="shared" si="17"/>
        <v>39790</v>
      </c>
      <c r="BH14" s="15">
        <v>3000</v>
      </c>
      <c r="BI14" s="19">
        <v>0</v>
      </c>
      <c r="BJ14" s="20">
        <f t="shared" si="18"/>
        <v>36790</v>
      </c>
      <c r="BK14" s="19"/>
      <c r="BL14" s="19"/>
      <c r="BM14" s="20">
        <f t="shared" si="19"/>
        <v>36790</v>
      </c>
      <c r="BN14" s="19">
        <v>3000</v>
      </c>
      <c r="BO14" s="19">
        <v>8235</v>
      </c>
      <c r="BP14" s="20">
        <f t="shared" si="20"/>
        <v>42025</v>
      </c>
      <c r="BQ14" s="40">
        <v>3000</v>
      </c>
      <c r="BR14" s="40">
        <v>2550</v>
      </c>
      <c r="BS14" s="20">
        <f t="shared" si="21"/>
        <v>41575</v>
      </c>
      <c r="BT14" s="19">
        <v>3000</v>
      </c>
      <c r="BU14" s="19">
        <v>11760</v>
      </c>
      <c r="BV14" s="20">
        <f t="shared" si="22"/>
        <v>50335</v>
      </c>
      <c r="BW14" s="19">
        <v>3000</v>
      </c>
      <c r="BX14" s="19">
        <v>0</v>
      </c>
      <c r="BY14" s="20">
        <f t="shared" si="23"/>
        <v>47335</v>
      </c>
      <c r="BZ14" s="19"/>
      <c r="CA14" s="19"/>
      <c r="CB14" s="20">
        <f t="shared" si="24"/>
        <v>47335</v>
      </c>
      <c r="CC14" s="19">
        <v>3000</v>
      </c>
      <c r="CD14" s="19">
        <v>1930</v>
      </c>
      <c r="CE14" s="20">
        <f t="shared" si="25"/>
        <v>46265</v>
      </c>
      <c r="CF14" s="56">
        <v>3000</v>
      </c>
      <c r="CG14" s="19">
        <v>5320</v>
      </c>
      <c r="CH14" s="20">
        <f t="shared" si="26"/>
        <v>48585</v>
      </c>
      <c r="CI14" s="19">
        <v>6000</v>
      </c>
      <c r="CJ14" s="19">
        <v>0</v>
      </c>
      <c r="CK14" s="20">
        <f t="shared" si="27"/>
        <v>42585</v>
      </c>
    </row>
    <row r="15" spans="1:89" ht="27" thickBot="1" x14ac:dyDescent="0.3">
      <c r="A15" s="21" t="s">
        <v>22</v>
      </c>
      <c r="B15" s="49">
        <v>40000</v>
      </c>
      <c r="C15" s="50"/>
      <c r="D15" s="50"/>
      <c r="E15" s="48">
        <f t="shared" si="0"/>
        <v>40000</v>
      </c>
      <c r="F15" s="50"/>
      <c r="G15" s="50"/>
      <c r="H15" s="16">
        <f t="shared" si="1"/>
        <v>40000</v>
      </c>
      <c r="I15" s="50"/>
      <c r="J15" s="50"/>
      <c r="K15" s="48">
        <f t="shared" si="2"/>
        <v>40000</v>
      </c>
      <c r="L15" s="50">
        <v>3000</v>
      </c>
      <c r="M15" s="50">
        <v>6130</v>
      </c>
      <c r="N15" s="48">
        <f t="shared" si="3"/>
        <v>43130</v>
      </c>
      <c r="O15" s="50"/>
      <c r="P15" s="50"/>
      <c r="Q15" s="48">
        <f t="shared" si="4"/>
        <v>43130</v>
      </c>
      <c r="R15" s="50"/>
      <c r="S15" s="50"/>
      <c r="T15" s="48">
        <f t="shared" si="28"/>
        <v>43130</v>
      </c>
      <c r="U15" s="50"/>
      <c r="V15" s="50"/>
      <c r="W15" s="48">
        <f t="shared" si="5"/>
        <v>43130</v>
      </c>
      <c r="X15" s="50"/>
      <c r="Y15" s="50"/>
      <c r="Z15" s="16">
        <f t="shared" si="6"/>
        <v>43130</v>
      </c>
      <c r="AA15" s="50"/>
      <c r="AB15" s="50"/>
      <c r="AC15" s="16">
        <f t="shared" si="7"/>
        <v>43130</v>
      </c>
      <c r="AD15" s="50"/>
      <c r="AE15" s="50"/>
      <c r="AF15" s="48">
        <f t="shared" si="8"/>
        <v>43130</v>
      </c>
      <c r="AG15" s="50"/>
      <c r="AH15" s="50"/>
      <c r="AI15" s="48">
        <f t="shared" si="9"/>
        <v>43130</v>
      </c>
      <c r="AJ15" s="50"/>
      <c r="AK15" s="50"/>
      <c r="AL15" s="48">
        <f t="shared" si="10"/>
        <v>43130</v>
      </c>
      <c r="AM15" s="50">
        <v>3000</v>
      </c>
      <c r="AN15" s="50">
        <v>4170</v>
      </c>
      <c r="AO15" s="48">
        <f t="shared" si="11"/>
        <v>44300</v>
      </c>
      <c r="AP15" s="50"/>
      <c r="AQ15" s="50"/>
      <c r="AR15" s="48">
        <f t="shared" si="12"/>
        <v>44300</v>
      </c>
      <c r="AS15" s="50"/>
      <c r="AT15" s="50"/>
      <c r="AU15" s="16">
        <f t="shared" si="13"/>
        <v>44300</v>
      </c>
      <c r="AV15" s="50">
        <v>3000</v>
      </c>
      <c r="AW15" s="50">
        <v>2775</v>
      </c>
      <c r="AX15" s="48">
        <f t="shared" si="14"/>
        <v>44075</v>
      </c>
      <c r="AY15" s="50"/>
      <c r="AZ15" s="50"/>
      <c r="BA15" s="48">
        <f t="shared" si="15"/>
        <v>44075</v>
      </c>
      <c r="BB15" s="50">
        <v>3000</v>
      </c>
      <c r="BC15" s="50">
        <v>3245</v>
      </c>
      <c r="BD15" s="48">
        <f t="shared" si="16"/>
        <v>44320</v>
      </c>
      <c r="BE15" s="50"/>
      <c r="BF15" s="50"/>
      <c r="BG15" s="48">
        <f t="shared" si="17"/>
        <v>44320</v>
      </c>
      <c r="BH15" s="50"/>
      <c r="BI15" s="50"/>
      <c r="BJ15" s="48">
        <f t="shared" si="18"/>
        <v>44320</v>
      </c>
      <c r="BK15" s="50">
        <v>3000</v>
      </c>
      <c r="BL15" s="50">
        <v>860</v>
      </c>
      <c r="BM15" s="48">
        <f t="shared" si="19"/>
        <v>42180</v>
      </c>
      <c r="BN15" s="50"/>
      <c r="BO15" s="50"/>
      <c r="BP15" s="48">
        <f t="shared" si="20"/>
        <v>42180</v>
      </c>
      <c r="BQ15" s="51"/>
      <c r="BR15" s="51"/>
      <c r="BS15" s="48">
        <f t="shared" si="21"/>
        <v>42180</v>
      </c>
      <c r="BT15" s="50"/>
      <c r="BU15" s="50"/>
      <c r="BV15" s="48">
        <f t="shared" si="22"/>
        <v>42180</v>
      </c>
      <c r="BW15" s="50"/>
      <c r="BX15" s="50"/>
      <c r="BY15" s="48">
        <f t="shared" si="23"/>
        <v>42180</v>
      </c>
      <c r="BZ15" s="50"/>
      <c r="CA15" s="50"/>
      <c r="CB15" s="48">
        <f t="shared" si="24"/>
        <v>42180</v>
      </c>
      <c r="CC15" s="50"/>
      <c r="CD15" s="50"/>
      <c r="CE15" s="48">
        <f t="shared" si="25"/>
        <v>42180</v>
      </c>
      <c r="CF15" s="50"/>
      <c r="CG15" s="50"/>
      <c r="CH15" s="48">
        <f t="shared" si="26"/>
        <v>42180</v>
      </c>
      <c r="CI15" s="50"/>
      <c r="CJ15" s="50"/>
      <c r="CK15" s="48">
        <f t="shared" si="27"/>
        <v>42180</v>
      </c>
    </row>
    <row r="16" spans="1:89" ht="27" thickBot="1" x14ac:dyDescent="0.3">
      <c r="A16" s="7" t="s">
        <v>58</v>
      </c>
      <c r="B16" s="49">
        <v>40000</v>
      </c>
      <c r="C16" s="50"/>
      <c r="D16" s="50"/>
      <c r="E16" s="48">
        <f t="shared" si="0"/>
        <v>40000</v>
      </c>
      <c r="F16" s="50"/>
      <c r="G16" s="50"/>
      <c r="H16" s="16">
        <f t="shared" si="1"/>
        <v>40000</v>
      </c>
      <c r="I16" s="50"/>
      <c r="J16" s="50"/>
      <c r="K16" s="48">
        <f t="shared" si="2"/>
        <v>40000</v>
      </c>
      <c r="L16" s="50"/>
      <c r="M16" s="50"/>
      <c r="N16" s="48">
        <f t="shared" si="3"/>
        <v>40000</v>
      </c>
      <c r="O16" s="50"/>
      <c r="P16" s="50"/>
      <c r="Q16" s="48">
        <f t="shared" si="4"/>
        <v>40000</v>
      </c>
      <c r="R16" s="50"/>
      <c r="S16" s="50"/>
      <c r="T16" s="48">
        <f t="shared" si="28"/>
        <v>40000</v>
      </c>
      <c r="U16" s="50"/>
      <c r="V16" s="50"/>
      <c r="W16" s="48">
        <f t="shared" si="5"/>
        <v>40000</v>
      </c>
      <c r="X16" s="50"/>
      <c r="Y16" s="50"/>
      <c r="Z16" s="16">
        <f t="shared" si="6"/>
        <v>40000</v>
      </c>
      <c r="AA16" s="50"/>
      <c r="AB16" s="50"/>
      <c r="AC16" s="16">
        <f t="shared" si="7"/>
        <v>40000</v>
      </c>
      <c r="AD16" s="50"/>
      <c r="AE16" s="50"/>
      <c r="AF16" s="48">
        <f t="shared" si="8"/>
        <v>40000</v>
      </c>
      <c r="AG16" s="50"/>
      <c r="AH16" s="50"/>
      <c r="AI16" s="48">
        <f t="shared" si="9"/>
        <v>40000</v>
      </c>
      <c r="AJ16" s="50"/>
      <c r="AK16" s="50"/>
      <c r="AL16" s="48">
        <f t="shared" si="10"/>
        <v>40000</v>
      </c>
      <c r="AM16" s="50"/>
      <c r="AN16" s="50"/>
      <c r="AO16" s="48">
        <f t="shared" si="11"/>
        <v>40000</v>
      </c>
      <c r="AP16" s="50"/>
      <c r="AQ16" s="50"/>
      <c r="AR16" s="48">
        <f t="shared" si="12"/>
        <v>40000</v>
      </c>
      <c r="AS16" s="50"/>
      <c r="AT16" s="50"/>
      <c r="AU16" s="16">
        <f t="shared" si="13"/>
        <v>40000</v>
      </c>
      <c r="AV16" s="50"/>
      <c r="AW16" s="50"/>
      <c r="AX16" s="48">
        <f t="shared" si="14"/>
        <v>40000</v>
      </c>
      <c r="AY16" s="50"/>
      <c r="AZ16" s="50"/>
      <c r="BA16" s="48">
        <f t="shared" si="15"/>
        <v>40000</v>
      </c>
      <c r="BB16" s="50"/>
      <c r="BC16" s="50"/>
      <c r="BD16" s="48">
        <f t="shared" si="16"/>
        <v>40000</v>
      </c>
      <c r="BE16" s="50"/>
      <c r="BF16" s="50"/>
      <c r="BG16" s="48">
        <f t="shared" si="17"/>
        <v>40000</v>
      </c>
      <c r="BH16" s="42"/>
      <c r="BI16" s="50"/>
      <c r="BJ16" s="48">
        <f t="shared" si="18"/>
        <v>40000</v>
      </c>
      <c r="BK16" s="50"/>
      <c r="BL16" s="50"/>
      <c r="BM16" s="48">
        <f t="shared" si="19"/>
        <v>40000</v>
      </c>
      <c r="BN16" s="50">
        <v>3000</v>
      </c>
      <c r="BO16" s="50">
        <v>4540</v>
      </c>
      <c r="BP16" s="48">
        <f t="shared" si="20"/>
        <v>41540</v>
      </c>
      <c r="BQ16" s="51"/>
      <c r="BR16" s="51"/>
      <c r="BS16" s="48">
        <f t="shared" si="21"/>
        <v>41540</v>
      </c>
      <c r="BT16" s="50"/>
      <c r="BU16" s="50"/>
      <c r="BV16" s="48">
        <f t="shared" si="22"/>
        <v>41540</v>
      </c>
      <c r="BW16" s="50"/>
      <c r="BX16" s="50"/>
      <c r="BY16" s="48">
        <f t="shared" si="23"/>
        <v>41540</v>
      </c>
      <c r="BZ16" s="50"/>
      <c r="CA16" s="50"/>
      <c r="CB16" s="48">
        <f t="shared" si="24"/>
        <v>41540</v>
      </c>
      <c r="CC16" s="50"/>
      <c r="CD16" s="50"/>
      <c r="CE16" s="48">
        <f t="shared" si="25"/>
        <v>41540</v>
      </c>
      <c r="CF16" s="50"/>
      <c r="CG16" s="50"/>
      <c r="CH16" s="48">
        <f t="shared" si="26"/>
        <v>41540</v>
      </c>
      <c r="CI16" s="50"/>
      <c r="CJ16" s="50"/>
      <c r="CK16" s="48">
        <f t="shared" si="27"/>
        <v>41540</v>
      </c>
    </row>
    <row r="17" spans="1:89" ht="27" thickBot="1" x14ac:dyDescent="0.3">
      <c r="A17" s="7" t="s">
        <v>59</v>
      </c>
      <c r="B17" s="49">
        <v>40000</v>
      </c>
      <c r="C17" s="50"/>
      <c r="D17" s="50"/>
      <c r="E17" s="48">
        <f t="shared" si="0"/>
        <v>40000</v>
      </c>
      <c r="F17" s="50"/>
      <c r="G17" s="50"/>
      <c r="H17" s="16">
        <f t="shared" si="1"/>
        <v>40000</v>
      </c>
      <c r="I17" s="50"/>
      <c r="J17" s="50"/>
      <c r="K17" s="48">
        <f t="shared" si="2"/>
        <v>40000</v>
      </c>
      <c r="L17" s="50"/>
      <c r="M17" s="50"/>
      <c r="N17" s="48">
        <f t="shared" si="3"/>
        <v>40000</v>
      </c>
      <c r="O17" s="50"/>
      <c r="P17" s="50"/>
      <c r="Q17" s="48">
        <f t="shared" si="4"/>
        <v>40000</v>
      </c>
      <c r="R17" s="50"/>
      <c r="S17" s="50"/>
      <c r="T17" s="48">
        <f t="shared" si="28"/>
        <v>40000</v>
      </c>
      <c r="U17" s="50"/>
      <c r="V17" s="50"/>
      <c r="W17" s="48">
        <f t="shared" si="5"/>
        <v>40000</v>
      </c>
      <c r="X17" s="50"/>
      <c r="Y17" s="50"/>
      <c r="Z17" s="16">
        <f t="shared" si="6"/>
        <v>40000</v>
      </c>
      <c r="AA17" s="50"/>
      <c r="AB17" s="50"/>
      <c r="AC17" s="16">
        <f t="shared" si="7"/>
        <v>40000</v>
      </c>
      <c r="AD17" s="50"/>
      <c r="AE17" s="50"/>
      <c r="AF17" s="48">
        <f t="shared" si="8"/>
        <v>40000</v>
      </c>
      <c r="AG17" s="50"/>
      <c r="AH17" s="50"/>
      <c r="AI17" s="48">
        <f t="shared" si="9"/>
        <v>40000</v>
      </c>
      <c r="AJ17" s="50"/>
      <c r="AK17" s="50"/>
      <c r="AL17" s="48">
        <f t="shared" si="10"/>
        <v>40000</v>
      </c>
      <c r="AM17" s="50"/>
      <c r="AN17" s="50"/>
      <c r="AO17" s="48">
        <f t="shared" si="11"/>
        <v>40000</v>
      </c>
      <c r="AP17" s="50"/>
      <c r="AQ17" s="50"/>
      <c r="AR17" s="48">
        <f t="shared" si="12"/>
        <v>40000</v>
      </c>
      <c r="AS17" s="50"/>
      <c r="AT17" s="50"/>
      <c r="AU17" s="16">
        <f t="shared" si="13"/>
        <v>40000</v>
      </c>
      <c r="AV17" s="50"/>
      <c r="AW17" s="50"/>
      <c r="AX17" s="48">
        <f t="shared" si="14"/>
        <v>40000</v>
      </c>
      <c r="AY17" s="50"/>
      <c r="AZ17" s="50"/>
      <c r="BA17" s="48">
        <f t="shared" si="15"/>
        <v>40000</v>
      </c>
      <c r="BB17" s="50"/>
      <c r="BC17" s="50"/>
      <c r="BD17" s="48">
        <f t="shared" si="16"/>
        <v>40000</v>
      </c>
      <c r="BE17" s="50"/>
      <c r="BF17" s="50"/>
      <c r="BG17" s="48">
        <f t="shared" si="17"/>
        <v>40000</v>
      </c>
      <c r="BH17" s="42"/>
      <c r="BI17" s="50"/>
      <c r="BJ17" s="48">
        <f t="shared" si="18"/>
        <v>40000</v>
      </c>
      <c r="BK17" s="50"/>
      <c r="BL17" s="50"/>
      <c r="BM17" s="48">
        <f t="shared" si="19"/>
        <v>40000</v>
      </c>
      <c r="BN17" s="50"/>
      <c r="BO17" s="50"/>
      <c r="BP17" s="48">
        <f t="shared" si="20"/>
        <v>40000</v>
      </c>
      <c r="BQ17" s="51"/>
      <c r="BR17" s="51"/>
      <c r="BS17" s="48">
        <f t="shared" si="21"/>
        <v>40000</v>
      </c>
      <c r="BT17" s="15">
        <v>3000</v>
      </c>
      <c r="BU17" s="50">
        <v>3940</v>
      </c>
      <c r="BV17" s="48">
        <f t="shared" si="22"/>
        <v>40940</v>
      </c>
      <c r="BW17" s="50">
        <v>3000</v>
      </c>
      <c r="BX17" s="50">
        <v>3085</v>
      </c>
      <c r="BY17" s="48">
        <f t="shared" si="23"/>
        <v>41025</v>
      </c>
      <c r="BZ17" s="50"/>
      <c r="CA17" s="50"/>
      <c r="CB17" s="48">
        <f t="shared" si="24"/>
        <v>41025</v>
      </c>
      <c r="CC17" s="50"/>
      <c r="CD17" s="50"/>
      <c r="CE17" s="48">
        <f t="shared" si="25"/>
        <v>41025</v>
      </c>
      <c r="CF17" s="50"/>
      <c r="CG17" s="50"/>
      <c r="CH17" s="48">
        <f t="shared" si="26"/>
        <v>41025</v>
      </c>
      <c r="CI17" s="50"/>
      <c r="CJ17" s="50"/>
      <c r="CK17" s="48">
        <f t="shared" si="27"/>
        <v>41025</v>
      </c>
    </row>
    <row r="18" spans="1:89" ht="27" thickBot="1" x14ac:dyDescent="0.3">
      <c r="A18" s="7" t="s">
        <v>60</v>
      </c>
      <c r="B18" s="49">
        <v>40000</v>
      </c>
      <c r="C18" s="50"/>
      <c r="D18" s="50"/>
      <c r="E18" s="48">
        <f t="shared" si="0"/>
        <v>40000</v>
      </c>
      <c r="F18" s="50"/>
      <c r="G18" s="50"/>
      <c r="H18" s="16">
        <f t="shared" si="1"/>
        <v>40000</v>
      </c>
      <c r="I18" s="50"/>
      <c r="J18" s="50"/>
      <c r="K18" s="48">
        <f t="shared" si="2"/>
        <v>40000</v>
      </c>
      <c r="L18" s="50"/>
      <c r="M18" s="50"/>
      <c r="N18" s="48">
        <f t="shared" si="3"/>
        <v>40000</v>
      </c>
      <c r="O18" s="50"/>
      <c r="P18" s="50"/>
      <c r="Q18" s="48">
        <f t="shared" si="4"/>
        <v>40000</v>
      </c>
      <c r="R18" s="50"/>
      <c r="S18" s="50"/>
      <c r="T18" s="48">
        <f t="shared" si="28"/>
        <v>40000</v>
      </c>
      <c r="U18" s="50"/>
      <c r="V18" s="50"/>
      <c r="W18" s="48">
        <f t="shared" si="5"/>
        <v>40000</v>
      </c>
      <c r="X18" s="50"/>
      <c r="Y18" s="50"/>
      <c r="Z18" s="16">
        <f t="shared" si="6"/>
        <v>40000</v>
      </c>
      <c r="AA18" s="50"/>
      <c r="AB18" s="50"/>
      <c r="AC18" s="16">
        <f t="shared" si="7"/>
        <v>40000</v>
      </c>
      <c r="AD18" s="50"/>
      <c r="AE18" s="50"/>
      <c r="AF18" s="48">
        <f t="shared" si="8"/>
        <v>40000</v>
      </c>
      <c r="AG18" s="50"/>
      <c r="AH18" s="50"/>
      <c r="AI18" s="48">
        <f t="shared" si="9"/>
        <v>40000</v>
      </c>
      <c r="AJ18" s="50"/>
      <c r="AK18" s="50"/>
      <c r="AL18" s="48">
        <f t="shared" si="10"/>
        <v>40000</v>
      </c>
      <c r="AM18" s="50"/>
      <c r="AN18" s="50"/>
      <c r="AO18" s="48">
        <f t="shared" si="11"/>
        <v>40000</v>
      </c>
      <c r="AP18" s="50"/>
      <c r="AQ18" s="50"/>
      <c r="AR18" s="48">
        <f t="shared" si="12"/>
        <v>40000</v>
      </c>
      <c r="AS18" s="50"/>
      <c r="AT18" s="50"/>
      <c r="AU18" s="16">
        <f t="shared" si="13"/>
        <v>40000</v>
      </c>
      <c r="AV18" s="50"/>
      <c r="AW18" s="50"/>
      <c r="AX18" s="48">
        <f t="shared" si="14"/>
        <v>40000</v>
      </c>
      <c r="AY18" s="50"/>
      <c r="AZ18" s="50"/>
      <c r="BA18" s="48">
        <f t="shared" si="15"/>
        <v>40000</v>
      </c>
      <c r="BB18" s="50"/>
      <c r="BC18" s="50"/>
      <c r="BD18" s="48">
        <f t="shared" si="16"/>
        <v>40000</v>
      </c>
      <c r="BE18" s="50"/>
      <c r="BF18" s="50"/>
      <c r="BG18" s="48">
        <f t="shared" si="17"/>
        <v>40000</v>
      </c>
      <c r="BH18" s="42"/>
      <c r="BI18" s="50"/>
      <c r="BJ18" s="48">
        <f t="shared" si="18"/>
        <v>40000</v>
      </c>
      <c r="BK18" s="50"/>
      <c r="BL18" s="50"/>
      <c r="BM18" s="48">
        <f t="shared" si="19"/>
        <v>40000</v>
      </c>
      <c r="BN18" s="50"/>
      <c r="BO18" s="50"/>
      <c r="BP18" s="48">
        <f t="shared" si="20"/>
        <v>40000</v>
      </c>
      <c r="BQ18" s="51"/>
      <c r="BR18" s="51"/>
      <c r="BS18" s="48">
        <f t="shared" si="21"/>
        <v>40000</v>
      </c>
      <c r="BT18" s="15">
        <v>3000</v>
      </c>
      <c r="BU18" s="50">
        <v>0</v>
      </c>
      <c r="BV18" s="48">
        <f t="shared" si="22"/>
        <v>37000</v>
      </c>
      <c r="BW18" s="50">
        <v>3000</v>
      </c>
      <c r="BX18" s="50">
        <v>2725</v>
      </c>
      <c r="BY18" s="48">
        <f t="shared" si="23"/>
        <v>36725</v>
      </c>
      <c r="BZ18" s="50">
        <v>3000</v>
      </c>
      <c r="CA18" s="50">
        <v>6755</v>
      </c>
      <c r="CB18" s="48">
        <f t="shared" si="24"/>
        <v>40480</v>
      </c>
      <c r="CC18" s="50"/>
      <c r="CD18" s="50"/>
      <c r="CE18" s="48">
        <f t="shared" si="25"/>
        <v>40480</v>
      </c>
      <c r="CF18" s="50"/>
      <c r="CG18" s="50"/>
      <c r="CH18" s="48">
        <f t="shared" si="26"/>
        <v>40480</v>
      </c>
      <c r="CI18" s="50"/>
      <c r="CJ18" s="50"/>
      <c r="CK18" s="48">
        <f t="shared" si="27"/>
        <v>40480</v>
      </c>
    </row>
    <row r="19" spans="1:89" ht="27" thickBot="1" x14ac:dyDescent="0.3">
      <c r="A19" s="13" t="s">
        <v>28</v>
      </c>
      <c r="B19" s="41">
        <v>40000</v>
      </c>
      <c r="C19" s="42"/>
      <c r="D19" s="42"/>
      <c r="E19" s="20">
        <f t="shared" si="0"/>
        <v>40000</v>
      </c>
      <c r="F19" s="42">
        <v>3000</v>
      </c>
      <c r="G19" s="42">
        <f>6450-110</f>
        <v>6340</v>
      </c>
      <c r="H19" s="16">
        <f t="shared" si="1"/>
        <v>43340</v>
      </c>
      <c r="I19" s="42"/>
      <c r="J19" s="42"/>
      <c r="K19" s="20">
        <f t="shared" si="2"/>
        <v>43340</v>
      </c>
      <c r="L19" s="42"/>
      <c r="M19" s="42"/>
      <c r="N19" s="20">
        <f t="shared" si="3"/>
        <v>43340</v>
      </c>
      <c r="O19" s="42"/>
      <c r="P19" s="42"/>
      <c r="Q19" s="20">
        <f t="shared" si="4"/>
        <v>43340</v>
      </c>
      <c r="R19" s="42">
        <v>3000</v>
      </c>
      <c r="S19" s="42">
        <v>0</v>
      </c>
      <c r="T19" s="20">
        <f t="shared" si="28"/>
        <v>40340</v>
      </c>
      <c r="U19" s="42"/>
      <c r="V19" s="42"/>
      <c r="W19" s="20">
        <f t="shared" si="5"/>
        <v>40340</v>
      </c>
      <c r="X19" s="42"/>
      <c r="Y19" s="42"/>
      <c r="Z19" s="16">
        <f t="shared" si="6"/>
        <v>40340</v>
      </c>
      <c r="AA19" s="42">
        <v>3000</v>
      </c>
      <c r="AB19" s="42">
        <v>2935</v>
      </c>
      <c r="AC19" s="16">
        <f t="shared" si="7"/>
        <v>40275</v>
      </c>
      <c r="AD19" s="42"/>
      <c r="AE19" s="42"/>
      <c r="AF19" s="20">
        <f t="shared" si="8"/>
        <v>40275</v>
      </c>
      <c r="AG19" s="42"/>
      <c r="AH19" s="42"/>
      <c r="AI19" s="20">
        <f t="shared" si="9"/>
        <v>40275</v>
      </c>
      <c r="AJ19" s="42"/>
      <c r="AK19" s="42"/>
      <c r="AL19" s="20">
        <f t="shared" si="10"/>
        <v>40275</v>
      </c>
      <c r="AM19" s="42">
        <v>3000</v>
      </c>
      <c r="AN19" s="42">
        <v>3165</v>
      </c>
      <c r="AO19" s="20">
        <f t="shared" si="11"/>
        <v>40440</v>
      </c>
      <c r="AP19" s="42"/>
      <c r="AQ19" s="42"/>
      <c r="AR19" s="20">
        <f t="shared" si="12"/>
        <v>40440</v>
      </c>
      <c r="AS19" s="42"/>
      <c r="AT19" s="42"/>
      <c r="AU19" s="16">
        <f t="shared" si="13"/>
        <v>40440</v>
      </c>
      <c r="AV19" s="42"/>
      <c r="AW19" s="42"/>
      <c r="AX19" s="20">
        <f t="shared" si="14"/>
        <v>40440</v>
      </c>
      <c r="AY19" s="42"/>
      <c r="AZ19" s="42"/>
      <c r="BA19" s="20">
        <f t="shared" si="15"/>
        <v>40440</v>
      </c>
      <c r="BB19" s="42"/>
      <c r="BC19" s="42"/>
      <c r="BD19" s="20">
        <f t="shared" si="16"/>
        <v>40440</v>
      </c>
      <c r="BE19" s="42"/>
      <c r="BF19" s="42"/>
      <c r="BG19" s="20">
        <f t="shared" si="17"/>
        <v>40440</v>
      </c>
      <c r="BH19" s="42"/>
      <c r="BI19" s="42"/>
      <c r="BJ19" s="20">
        <f t="shared" si="18"/>
        <v>40440</v>
      </c>
      <c r="BK19" s="42"/>
      <c r="BL19" s="42"/>
      <c r="BM19" s="20">
        <f t="shared" si="19"/>
        <v>40440</v>
      </c>
      <c r="BN19" s="42"/>
      <c r="BO19" s="42"/>
      <c r="BP19" s="20">
        <f t="shared" si="20"/>
        <v>40440</v>
      </c>
      <c r="BQ19" s="43">
        <v>3000</v>
      </c>
      <c r="BR19" s="43">
        <v>2935</v>
      </c>
      <c r="BS19" s="20">
        <f t="shared" si="21"/>
        <v>40375</v>
      </c>
      <c r="BT19" s="42"/>
      <c r="BU19" s="42"/>
      <c r="BV19" s="20">
        <f t="shared" si="22"/>
        <v>40375</v>
      </c>
      <c r="BW19" s="42"/>
      <c r="BX19" s="42"/>
      <c r="BY19" s="20">
        <f t="shared" si="23"/>
        <v>40375</v>
      </c>
      <c r="BZ19" s="42"/>
      <c r="CA19" s="42"/>
      <c r="CB19" s="20">
        <f t="shared" si="24"/>
        <v>40375</v>
      </c>
      <c r="CC19" s="42"/>
      <c r="CD19" s="42"/>
      <c r="CE19" s="20">
        <f t="shared" si="25"/>
        <v>40375</v>
      </c>
      <c r="CF19" s="42"/>
      <c r="CG19" s="42"/>
      <c r="CH19" s="20">
        <f t="shared" si="26"/>
        <v>40375</v>
      </c>
      <c r="CI19" s="42"/>
      <c r="CJ19" s="42"/>
      <c r="CK19" s="20">
        <f t="shared" si="27"/>
        <v>40375</v>
      </c>
    </row>
    <row r="20" spans="1:89" ht="27" thickBot="1" x14ac:dyDescent="0.3">
      <c r="A20" s="13" t="s">
        <v>57</v>
      </c>
      <c r="B20" s="41">
        <v>40000</v>
      </c>
      <c r="C20" s="42"/>
      <c r="D20" s="42"/>
      <c r="E20" s="78">
        <f t="shared" si="0"/>
        <v>40000</v>
      </c>
      <c r="F20" s="42"/>
      <c r="G20" s="42"/>
      <c r="H20" s="16">
        <f t="shared" si="1"/>
        <v>40000</v>
      </c>
      <c r="I20" s="42"/>
      <c r="J20" s="42"/>
      <c r="K20" s="78">
        <f t="shared" si="2"/>
        <v>40000</v>
      </c>
      <c r="L20" s="42"/>
      <c r="M20" s="42"/>
      <c r="N20" s="78">
        <f t="shared" si="3"/>
        <v>40000</v>
      </c>
      <c r="O20" s="42"/>
      <c r="P20" s="42"/>
      <c r="Q20" s="78">
        <f t="shared" si="4"/>
        <v>40000</v>
      </c>
      <c r="R20" s="42"/>
      <c r="S20" s="42"/>
      <c r="T20" s="20">
        <f t="shared" si="28"/>
        <v>40000</v>
      </c>
      <c r="U20" s="42"/>
      <c r="V20" s="42"/>
      <c r="W20" s="20">
        <f t="shared" si="5"/>
        <v>40000</v>
      </c>
      <c r="X20" s="42"/>
      <c r="Y20" s="42"/>
      <c r="Z20" s="16">
        <f t="shared" si="6"/>
        <v>40000</v>
      </c>
      <c r="AA20" s="42"/>
      <c r="AB20" s="42"/>
      <c r="AC20" s="16">
        <f t="shared" si="7"/>
        <v>40000</v>
      </c>
      <c r="AD20" s="42"/>
      <c r="AE20" s="42"/>
      <c r="AF20" s="20">
        <f t="shared" si="8"/>
        <v>40000</v>
      </c>
      <c r="AG20" s="42"/>
      <c r="AH20" s="42"/>
      <c r="AI20" s="20">
        <f t="shared" si="9"/>
        <v>40000</v>
      </c>
      <c r="AJ20" s="42"/>
      <c r="AK20" s="42"/>
      <c r="AL20" s="20">
        <f t="shared" si="10"/>
        <v>40000</v>
      </c>
      <c r="AM20" s="42"/>
      <c r="AN20" s="42"/>
      <c r="AO20" s="20">
        <f t="shared" si="11"/>
        <v>40000</v>
      </c>
      <c r="AP20" s="42"/>
      <c r="AQ20" s="42"/>
      <c r="AR20" s="20">
        <f t="shared" si="12"/>
        <v>40000</v>
      </c>
      <c r="AS20" s="42"/>
      <c r="AT20" s="42"/>
      <c r="AU20" s="16">
        <f t="shared" si="13"/>
        <v>40000</v>
      </c>
      <c r="AV20" s="42"/>
      <c r="AW20" s="42"/>
      <c r="AX20" s="20">
        <f t="shared" si="14"/>
        <v>40000</v>
      </c>
      <c r="AY20" s="42"/>
      <c r="AZ20" s="42"/>
      <c r="BA20" s="20">
        <f t="shared" si="15"/>
        <v>40000</v>
      </c>
      <c r="BB20" s="42"/>
      <c r="BC20" s="42"/>
      <c r="BD20" s="20">
        <f t="shared" si="16"/>
        <v>40000</v>
      </c>
      <c r="BE20" s="42"/>
      <c r="BF20" s="42"/>
      <c r="BG20" s="20">
        <f t="shared" si="17"/>
        <v>40000</v>
      </c>
      <c r="BH20" s="42"/>
      <c r="BI20" s="42"/>
      <c r="BJ20" s="20">
        <f t="shared" si="18"/>
        <v>40000</v>
      </c>
      <c r="BK20" s="42">
        <v>3000</v>
      </c>
      <c r="BL20" s="42">
        <v>5070</v>
      </c>
      <c r="BM20" s="20">
        <f t="shared" si="19"/>
        <v>42070</v>
      </c>
      <c r="BN20" s="42"/>
      <c r="BO20" s="42"/>
      <c r="BP20" s="48">
        <f t="shared" si="20"/>
        <v>42070</v>
      </c>
      <c r="BQ20" s="43"/>
      <c r="BR20" s="43"/>
      <c r="BS20" s="48">
        <f t="shared" si="21"/>
        <v>42070</v>
      </c>
      <c r="BT20" s="42">
        <v>3000</v>
      </c>
      <c r="BU20" s="42">
        <v>0</v>
      </c>
      <c r="BV20" s="48">
        <f t="shared" si="22"/>
        <v>39070</v>
      </c>
      <c r="BW20" s="42"/>
      <c r="BX20" s="42"/>
      <c r="BY20" s="48">
        <f t="shared" si="23"/>
        <v>39070</v>
      </c>
      <c r="BZ20" s="42"/>
      <c r="CA20" s="42"/>
      <c r="CB20" s="48">
        <f t="shared" si="24"/>
        <v>39070</v>
      </c>
      <c r="CC20" s="42"/>
      <c r="CD20" s="42"/>
      <c r="CE20" s="48">
        <f t="shared" si="25"/>
        <v>39070</v>
      </c>
      <c r="CF20" s="42"/>
      <c r="CG20" s="42"/>
      <c r="CH20" s="48">
        <f t="shared" si="26"/>
        <v>39070</v>
      </c>
      <c r="CI20" s="42"/>
      <c r="CJ20" s="42"/>
      <c r="CK20" s="48">
        <f t="shared" si="27"/>
        <v>39070</v>
      </c>
    </row>
    <row r="21" spans="1:89" s="3" customFormat="1" ht="27" thickBot="1" x14ac:dyDescent="0.3">
      <c r="A21" s="7" t="s">
        <v>30</v>
      </c>
      <c r="B21" s="4">
        <v>40000</v>
      </c>
      <c r="C21" s="5"/>
      <c r="D21" s="5"/>
      <c r="E21" s="6">
        <f t="shared" si="0"/>
        <v>40000</v>
      </c>
      <c r="F21" s="5"/>
      <c r="G21" s="5"/>
      <c r="H21" s="16">
        <f t="shared" si="1"/>
        <v>40000</v>
      </c>
      <c r="I21" s="5"/>
      <c r="J21" s="5"/>
      <c r="K21" s="6">
        <f t="shared" si="2"/>
        <v>40000</v>
      </c>
      <c r="L21" s="5"/>
      <c r="M21" s="5"/>
      <c r="N21" s="6">
        <f t="shared" si="3"/>
        <v>40000</v>
      </c>
      <c r="O21" s="5"/>
      <c r="P21" s="5"/>
      <c r="Q21" s="6">
        <f t="shared" si="4"/>
        <v>40000</v>
      </c>
      <c r="R21" s="5">
        <v>3000</v>
      </c>
      <c r="S21" s="5">
        <v>2325</v>
      </c>
      <c r="T21" s="6">
        <f t="shared" si="28"/>
        <v>39325</v>
      </c>
      <c r="U21" s="5"/>
      <c r="V21" s="5"/>
      <c r="W21" s="6">
        <f t="shared" si="5"/>
        <v>39325</v>
      </c>
      <c r="X21" s="5"/>
      <c r="Y21" s="5"/>
      <c r="Z21" s="16">
        <f t="shared" si="6"/>
        <v>39325</v>
      </c>
      <c r="AA21" s="5"/>
      <c r="AB21" s="5"/>
      <c r="AC21" s="16">
        <f t="shared" si="7"/>
        <v>39325</v>
      </c>
      <c r="AD21" s="5"/>
      <c r="AE21" s="5"/>
      <c r="AF21" s="6">
        <f t="shared" si="8"/>
        <v>39325</v>
      </c>
      <c r="AG21" s="5"/>
      <c r="AH21" s="5"/>
      <c r="AI21" s="6">
        <f t="shared" si="9"/>
        <v>39325</v>
      </c>
      <c r="AJ21" s="5"/>
      <c r="AK21" s="5"/>
      <c r="AL21" s="6">
        <f t="shared" si="10"/>
        <v>39325</v>
      </c>
      <c r="AM21" s="5"/>
      <c r="AN21" s="5"/>
      <c r="AO21" s="6">
        <f t="shared" si="11"/>
        <v>39325</v>
      </c>
      <c r="AP21" s="5"/>
      <c r="AQ21" s="5"/>
      <c r="AR21" s="6">
        <f t="shared" si="12"/>
        <v>39325</v>
      </c>
      <c r="AS21" s="5"/>
      <c r="AT21" s="5"/>
      <c r="AU21" s="16">
        <f t="shared" si="13"/>
        <v>39325</v>
      </c>
      <c r="AV21" s="5"/>
      <c r="AW21" s="5"/>
      <c r="AX21" s="6">
        <f t="shared" si="14"/>
        <v>39325</v>
      </c>
      <c r="AY21" s="5"/>
      <c r="AZ21" s="5"/>
      <c r="BA21" s="6">
        <f t="shared" si="15"/>
        <v>39325</v>
      </c>
      <c r="BB21" s="5"/>
      <c r="BC21" s="5"/>
      <c r="BD21" s="6">
        <f t="shared" si="16"/>
        <v>39325</v>
      </c>
      <c r="BE21" s="5"/>
      <c r="BF21" s="5"/>
      <c r="BG21" s="6">
        <f t="shared" si="17"/>
        <v>39325</v>
      </c>
      <c r="BH21" s="5"/>
      <c r="BI21" s="5"/>
      <c r="BJ21" s="6">
        <f t="shared" si="18"/>
        <v>39325</v>
      </c>
      <c r="BK21" s="5">
        <v>3000</v>
      </c>
      <c r="BL21" s="5">
        <v>2530</v>
      </c>
      <c r="BM21" s="6">
        <f t="shared" si="19"/>
        <v>38855</v>
      </c>
      <c r="BN21" s="5"/>
      <c r="BO21" s="5"/>
      <c r="BP21" s="6">
        <f t="shared" si="20"/>
        <v>38855</v>
      </c>
      <c r="BQ21" s="39"/>
      <c r="BR21" s="39"/>
      <c r="BS21" s="6">
        <f t="shared" si="21"/>
        <v>38855</v>
      </c>
      <c r="BT21" s="5"/>
      <c r="BU21" s="5"/>
      <c r="BV21" s="6">
        <f t="shared" si="22"/>
        <v>38855</v>
      </c>
      <c r="BW21" s="5"/>
      <c r="BX21" s="5"/>
      <c r="BY21" s="6">
        <f t="shared" si="23"/>
        <v>38855</v>
      </c>
      <c r="BZ21" s="5"/>
      <c r="CA21" s="5"/>
      <c r="CB21" s="6">
        <f t="shared" si="24"/>
        <v>38855</v>
      </c>
      <c r="CC21" s="5"/>
      <c r="CD21" s="5"/>
      <c r="CE21" s="6">
        <f t="shared" si="25"/>
        <v>38855</v>
      </c>
      <c r="CF21" s="5"/>
      <c r="CG21" s="5"/>
      <c r="CH21" s="6">
        <f t="shared" si="26"/>
        <v>38855</v>
      </c>
      <c r="CI21" s="5"/>
      <c r="CJ21" s="5"/>
      <c r="CK21" s="6">
        <f t="shared" si="27"/>
        <v>38855</v>
      </c>
    </row>
    <row r="22" spans="1:89" s="3" customFormat="1" ht="27" thickBot="1" x14ac:dyDescent="0.3">
      <c r="A22" s="7" t="s">
        <v>21</v>
      </c>
      <c r="B22" s="4">
        <v>40000</v>
      </c>
      <c r="C22" s="5"/>
      <c r="D22" s="5"/>
      <c r="E22" s="6">
        <f t="shared" si="0"/>
        <v>40000</v>
      </c>
      <c r="F22" s="5"/>
      <c r="G22" s="5"/>
      <c r="H22" s="16">
        <f t="shared" si="1"/>
        <v>40000</v>
      </c>
      <c r="I22" s="5"/>
      <c r="J22" s="5"/>
      <c r="K22" s="6">
        <f t="shared" si="2"/>
        <v>40000</v>
      </c>
      <c r="L22" s="5">
        <v>3000</v>
      </c>
      <c r="M22" s="5">
        <v>2945</v>
      </c>
      <c r="N22" s="6">
        <f t="shared" si="3"/>
        <v>39945</v>
      </c>
      <c r="O22" s="5"/>
      <c r="P22" s="5"/>
      <c r="Q22" s="6">
        <f t="shared" si="4"/>
        <v>39945</v>
      </c>
      <c r="R22" s="5"/>
      <c r="S22" s="5"/>
      <c r="T22" s="6">
        <f t="shared" si="28"/>
        <v>39945</v>
      </c>
      <c r="U22" s="5"/>
      <c r="V22" s="5"/>
      <c r="W22" s="6">
        <f t="shared" si="5"/>
        <v>39945</v>
      </c>
      <c r="X22" s="5"/>
      <c r="Y22" s="5"/>
      <c r="Z22" s="16">
        <f t="shared" si="6"/>
        <v>39945</v>
      </c>
      <c r="AA22" s="5">
        <v>3000</v>
      </c>
      <c r="AB22" s="5">
        <v>1595</v>
      </c>
      <c r="AC22" s="16">
        <f t="shared" si="7"/>
        <v>38540</v>
      </c>
      <c r="AD22" s="5"/>
      <c r="AE22" s="5"/>
      <c r="AF22" s="6">
        <f t="shared" si="8"/>
        <v>38540</v>
      </c>
      <c r="AG22" s="5"/>
      <c r="AH22" s="5"/>
      <c r="AI22" s="6">
        <f t="shared" si="9"/>
        <v>38540</v>
      </c>
      <c r="AJ22" s="5"/>
      <c r="AK22" s="5"/>
      <c r="AL22" s="6">
        <f t="shared" si="10"/>
        <v>38540</v>
      </c>
      <c r="AM22" s="5"/>
      <c r="AN22" s="5"/>
      <c r="AO22" s="6">
        <f t="shared" si="11"/>
        <v>38540</v>
      </c>
      <c r="AP22" s="5"/>
      <c r="AQ22" s="5"/>
      <c r="AR22" s="6">
        <f t="shared" si="12"/>
        <v>38540</v>
      </c>
      <c r="AS22" s="5"/>
      <c r="AT22" s="5"/>
      <c r="AU22" s="16">
        <f t="shared" si="13"/>
        <v>38540</v>
      </c>
      <c r="AV22" s="5"/>
      <c r="AW22" s="5"/>
      <c r="AX22" s="6">
        <f t="shared" si="14"/>
        <v>38540</v>
      </c>
      <c r="AY22" s="5"/>
      <c r="AZ22" s="5"/>
      <c r="BA22" s="6">
        <f t="shared" si="15"/>
        <v>38540</v>
      </c>
      <c r="BB22" s="5"/>
      <c r="BC22" s="5"/>
      <c r="BD22" s="6">
        <f t="shared" si="16"/>
        <v>38540</v>
      </c>
      <c r="BE22" s="5"/>
      <c r="BF22" s="5"/>
      <c r="BG22" s="6">
        <f t="shared" si="17"/>
        <v>38540</v>
      </c>
      <c r="BH22" s="5"/>
      <c r="BI22" s="5"/>
      <c r="BJ22" s="6">
        <f t="shared" si="18"/>
        <v>38540</v>
      </c>
      <c r="BK22" s="5"/>
      <c r="BL22" s="5"/>
      <c r="BM22" s="6">
        <f t="shared" si="19"/>
        <v>38540</v>
      </c>
      <c r="BN22" s="5"/>
      <c r="BO22" s="5"/>
      <c r="BP22" s="6">
        <f t="shared" si="20"/>
        <v>38540</v>
      </c>
      <c r="BQ22" s="39"/>
      <c r="BR22" s="39"/>
      <c r="BS22" s="6">
        <f t="shared" si="21"/>
        <v>38540</v>
      </c>
      <c r="BT22" s="5"/>
      <c r="BU22" s="5"/>
      <c r="BV22" s="6">
        <f t="shared" si="22"/>
        <v>38540</v>
      </c>
      <c r="BW22" s="5"/>
      <c r="BX22" s="5"/>
      <c r="BY22" s="6">
        <f t="shared" si="23"/>
        <v>38540</v>
      </c>
      <c r="BZ22" s="5"/>
      <c r="CA22" s="5"/>
      <c r="CB22" s="6">
        <f t="shared" si="24"/>
        <v>38540</v>
      </c>
      <c r="CC22" s="5"/>
      <c r="CD22" s="5"/>
      <c r="CE22" s="6">
        <f t="shared" si="25"/>
        <v>38540</v>
      </c>
      <c r="CF22" s="5"/>
      <c r="CG22" s="5"/>
      <c r="CH22" s="6">
        <f t="shared" si="26"/>
        <v>38540</v>
      </c>
      <c r="CI22" s="5"/>
      <c r="CJ22" s="5"/>
      <c r="CK22" s="6">
        <f t="shared" si="27"/>
        <v>38540</v>
      </c>
    </row>
    <row r="23" spans="1:89" s="3" customFormat="1" ht="27" thickBot="1" x14ac:dyDescent="0.3">
      <c r="A23" s="17" t="s">
        <v>35</v>
      </c>
      <c r="B23" s="14">
        <v>40000</v>
      </c>
      <c r="C23" s="15"/>
      <c r="D23" s="15"/>
      <c r="E23" s="16">
        <f t="shared" si="0"/>
        <v>40000</v>
      </c>
      <c r="F23" s="15"/>
      <c r="G23" s="15"/>
      <c r="H23" s="16">
        <f t="shared" si="1"/>
        <v>40000</v>
      </c>
      <c r="I23" s="15"/>
      <c r="J23" s="15"/>
      <c r="K23" s="16">
        <f t="shared" si="2"/>
        <v>40000</v>
      </c>
      <c r="L23" s="15"/>
      <c r="M23" s="15"/>
      <c r="N23" s="16">
        <f t="shared" si="3"/>
        <v>40000</v>
      </c>
      <c r="O23" s="15"/>
      <c r="P23" s="15"/>
      <c r="Q23" s="16">
        <f t="shared" si="4"/>
        <v>40000</v>
      </c>
      <c r="R23" s="15"/>
      <c r="S23" s="15"/>
      <c r="T23" s="16">
        <f t="shared" si="28"/>
        <v>40000</v>
      </c>
      <c r="U23" s="15"/>
      <c r="V23" s="15"/>
      <c r="W23" s="16">
        <f t="shared" si="5"/>
        <v>40000</v>
      </c>
      <c r="X23" s="15"/>
      <c r="Y23" s="15"/>
      <c r="Z23" s="16">
        <f t="shared" si="6"/>
        <v>40000</v>
      </c>
      <c r="AA23" s="15"/>
      <c r="AB23" s="15"/>
      <c r="AC23" s="16">
        <f t="shared" si="7"/>
        <v>40000</v>
      </c>
      <c r="AD23" s="15"/>
      <c r="AE23" s="15"/>
      <c r="AF23" s="16">
        <f t="shared" si="8"/>
        <v>40000</v>
      </c>
      <c r="AG23" s="15"/>
      <c r="AH23" s="15"/>
      <c r="AI23" s="16">
        <f t="shared" si="9"/>
        <v>40000</v>
      </c>
      <c r="AJ23" s="15"/>
      <c r="AK23" s="15"/>
      <c r="AL23" s="16">
        <f t="shared" si="10"/>
        <v>40000</v>
      </c>
      <c r="AM23" s="15"/>
      <c r="AN23" s="15"/>
      <c r="AO23" s="16">
        <f t="shared" si="11"/>
        <v>40000</v>
      </c>
      <c r="AP23" s="15"/>
      <c r="AQ23" s="15"/>
      <c r="AR23" s="16">
        <f t="shared" si="12"/>
        <v>40000</v>
      </c>
      <c r="AS23" s="15"/>
      <c r="AT23" s="15"/>
      <c r="AU23" s="16">
        <f t="shared" si="13"/>
        <v>40000</v>
      </c>
      <c r="AV23" s="15"/>
      <c r="AW23" s="15"/>
      <c r="AX23" s="16">
        <f t="shared" si="14"/>
        <v>40000</v>
      </c>
      <c r="AY23" s="15"/>
      <c r="AZ23" s="15"/>
      <c r="BA23" s="16">
        <f t="shared" si="15"/>
        <v>40000</v>
      </c>
      <c r="BB23" s="15"/>
      <c r="BC23" s="15"/>
      <c r="BD23" s="16">
        <f t="shared" si="16"/>
        <v>40000</v>
      </c>
      <c r="BE23" s="15">
        <v>3000</v>
      </c>
      <c r="BF23" s="15">
        <v>0</v>
      </c>
      <c r="BG23" s="16">
        <f t="shared" si="17"/>
        <v>37000</v>
      </c>
      <c r="BH23" s="15"/>
      <c r="BI23" s="15"/>
      <c r="BJ23" s="16">
        <f t="shared" si="18"/>
        <v>37000</v>
      </c>
      <c r="BK23" s="15"/>
      <c r="BL23" s="15"/>
      <c r="BM23" s="16">
        <f t="shared" si="19"/>
        <v>37000</v>
      </c>
      <c r="BN23" s="15"/>
      <c r="BO23" s="15"/>
      <c r="BP23" s="16">
        <f t="shared" si="20"/>
        <v>37000</v>
      </c>
      <c r="BQ23" s="38"/>
      <c r="BR23" s="38"/>
      <c r="BS23" s="16">
        <f t="shared" si="21"/>
        <v>37000</v>
      </c>
      <c r="BT23" s="15"/>
      <c r="BU23" s="15"/>
      <c r="BV23" s="16">
        <f t="shared" si="22"/>
        <v>37000</v>
      </c>
      <c r="BW23" s="15"/>
      <c r="BX23" s="15"/>
      <c r="BY23" s="16">
        <f t="shared" si="23"/>
        <v>37000</v>
      </c>
      <c r="BZ23" s="15"/>
      <c r="CA23" s="15"/>
      <c r="CB23" s="16">
        <f t="shared" si="24"/>
        <v>37000</v>
      </c>
      <c r="CC23" s="15"/>
      <c r="CD23" s="15"/>
      <c r="CE23" s="16">
        <f t="shared" si="25"/>
        <v>37000</v>
      </c>
      <c r="CF23" s="15"/>
      <c r="CG23" s="15"/>
      <c r="CH23" s="16">
        <f t="shared" si="26"/>
        <v>37000</v>
      </c>
      <c r="CI23" s="15">
        <v>3000</v>
      </c>
      <c r="CJ23" s="15">
        <v>4440</v>
      </c>
      <c r="CK23" s="16">
        <f t="shared" si="27"/>
        <v>38440</v>
      </c>
    </row>
    <row r="24" spans="1:89" s="3" customFormat="1" ht="27" thickBot="1" x14ac:dyDescent="0.3">
      <c r="A24" s="17" t="s">
        <v>12</v>
      </c>
      <c r="B24" s="14">
        <v>40000</v>
      </c>
      <c r="C24" s="15"/>
      <c r="D24" s="15"/>
      <c r="E24" s="16">
        <f t="shared" si="0"/>
        <v>40000</v>
      </c>
      <c r="F24" s="15"/>
      <c r="G24" s="15"/>
      <c r="H24" s="16">
        <f t="shared" si="1"/>
        <v>40000</v>
      </c>
      <c r="I24" s="15"/>
      <c r="J24" s="15"/>
      <c r="K24" s="16">
        <f t="shared" si="2"/>
        <v>40000</v>
      </c>
      <c r="L24" s="15"/>
      <c r="M24" s="15"/>
      <c r="N24" s="16">
        <f t="shared" si="3"/>
        <v>40000</v>
      </c>
      <c r="O24" s="15"/>
      <c r="P24" s="15"/>
      <c r="Q24" s="16">
        <f t="shared" si="4"/>
        <v>40000</v>
      </c>
      <c r="R24" s="15"/>
      <c r="S24" s="15"/>
      <c r="T24" s="16">
        <f t="shared" si="28"/>
        <v>40000</v>
      </c>
      <c r="U24" s="15"/>
      <c r="V24" s="15"/>
      <c r="W24" s="16">
        <f t="shared" si="5"/>
        <v>40000</v>
      </c>
      <c r="X24" s="15"/>
      <c r="Y24" s="15"/>
      <c r="Z24" s="16">
        <f t="shared" si="6"/>
        <v>40000</v>
      </c>
      <c r="AA24" s="15"/>
      <c r="AB24" s="15"/>
      <c r="AC24" s="16">
        <f t="shared" si="7"/>
        <v>40000</v>
      </c>
      <c r="AD24" s="15"/>
      <c r="AE24" s="15"/>
      <c r="AF24" s="16">
        <f t="shared" si="8"/>
        <v>40000</v>
      </c>
      <c r="AG24" s="15"/>
      <c r="AH24" s="15"/>
      <c r="AI24" s="16">
        <f t="shared" si="9"/>
        <v>40000</v>
      </c>
      <c r="AJ24" s="15"/>
      <c r="AK24" s="15"/>
      <c r="AL24" s="16">
        <f t="shared" si="10"/>
        <v>40000</v>
      </c>
      <c r="AM24" s="15"/>
      <c r="AN24" s="15"/>
      <c r="AO24" s="16">
        <f t="shared" si="11"/>
        <v>40000</v>
      </c>
      <c r="AP24" s="15"/>
      <c r="AQ24" s="15"/>
      <c r="AR24" s="16">
        <f t="shared" si="12"/>
        <v>40000</v>
      </c>
      <c r="AS24" s="15"/>
      <c r="AT24" s="15"/>
      <c r="AU24" s="16">
        <f t="shared" si="13"/>
        <v>40000</v>
      </c>
      <c r="AV24" s="15"/>
      <c r="AW24" s="15"/>
      <c r="AX24" s="16">
        <f t="shared" si="14"/>
        <v>40000</v>
      </c>
      <c r="AY24" s="15"/>
      <c r="AZ24" s="15"/>
      <c r="BA24" s="16">
        <f t="shared" si="15"/>
        <v>40000</v>
      </c>
      <c r="BB24" s="15"/>
      <c r="BC24" s="15"/>
      <c r="BD24" s="16">
        <f t="shared" si="16"/>
        <v>40000</v>
      </c>
      <c r="BE24" s="15"/>
      <c r="BF24" s="15"/>
      <c r="BG24" s="16">
        <f t="shared" si="17"/>
        <v>40000</v>
      </c>
      <c r="BH24" s="15">
        <v>3000</v>
      </c>
      <c r="BI24" s="15">
        <v>1150</v>
      </c>
      <c r="BJ24" s="16">
        <f t="shared" si="18"/>
        <v>38150</v>
      </c>
      <c r="BK24" s="15"/>
      <c r="BL24" s="15"/>
      <c r="BM24" s="16">
        <f t="shared" si="19"/>
        <v>38150</v>
      </c>
      <c r="BN24" s="15"/>
      <c r="BO24" s="15"/>
      <c r="BP24" s="16">
        <f t="shared" si="20"/>
        <v>38150</v>
      </c>
      <c r="BQ24" s="38"/>
      <c r="BR24" s="38"/>
      <c r="BS24" s="16">
        <f t="shared" si="21"/>
        <v>38150</v>
      </c>
      <c r="BT24" s="15"/>
      <c r="BU24" s="15"/>
      <c r="BV24" s="16">
        <f t="shared" si="22"/>
        <v>38150</v>
      </c>
      <c r="BW24" s="15"/>
      <c r="BX24" s="15"/>
      <c r="BY24" s="16">
        <f t="shared" si="23"/>
        <v>38150</v>
      </c>
      <c r="BZ24" s="15"/>
      <c r="CA24" s="15"/>
      <c r="CB24" s="16">
        <f t="shared" si="24"/>
        <v>38150</v>
      </c>
      <c r="CC24" s="15"/>
      <c r="CD24" s="15"/>
      <c r="CE24" s="16">
        <f t="shared" si="25"/>
        <v>38150</v>
      </c>
      <c r="CF24" s="15"/>
      <c r="CG24" s="15"/>
      <c r="CH24" s="16">
        <f t="shared" si="26"/>
        <v>38150</v>
      </c>
      <c r="CI24" s="15"/>
      <c r="CJ24" s="15"/>
      <c r="CK24" s="16">
        <f t="shared" si="27"/>
        <v>38150</v>
      </c>
    </row>
    <row r="25" spans="1:89" s="3" customFormat="1" ht="27" thickBot="1" x14ac:dyDescent="0.3">
      <c r="A25" s="7" t="s">
        <v>44</v>
      </c>
      <c r="B25" s="4">
        <v>40000</v>
      </c>
      <c r="C25" s="5"/>
      <c r="D25" s="5"/>
      <c r="E25" s="6">
        <f t="shared" si="0"/>
        <v>40000</v>
      </c>
      <c r="F25" s="5"/>
      <c r="G25" s="5"/>
      <c r="H25" s="16">
        <f t="shared" si="1"/>
        <v>40000</v>
      </c>
      <c r="I25" s="5">
        <v>3000</v>
      </c>
      <c r="J25" s="5">
        <v>1695</v>
      </c>
      <c r="K25" s="6">
        <f t="shared" si="2"/>
        <v>38695</v>
      </c>
      <c r="L25" s="5"/>
      <c r="M25" s="5"/>
      <c r="N25" s="6">
        <f t="shared" si="3"/>
        <v>38695</v>
      </c>
      <c r="O25" s="5"/>
      <c r="P25" s="5"/>
      <c r="Q25" s="6">
        <f t="shared" si="4"/>
        <v>38695</v>
      </c>
      <c r="R25" s="5"/>
      <c r="S25" s="5"/>
      <c r="T25" s="6">
        <f t="shared" si="28"/>
        <v>38695</v>
      </c>
      <c r="U25" s="5"/>
      <c r="V25" s="5"/>
      <c r="W25" s="6">
        <f t="shared" si="5"/>
        <v>38695</v>
      </c>
      <c r="X25" s="5">
        <v>3000</v>
      </c>
      <c r="Y25" s="5">
        <v>3515</v>
      </c>
      <c r="Z25" s="16">
        <f t="shared" si="6"/>
        <v>39210</v>
      </c>
      <c r="AA25" s="5"/>
      <c r="AB25" s="5"/>
      <c r="AC25" s="16">
        <f t="shared" si="7"/>
        <v>39210</v>
      </c>
      <c r="AD25" s="5">
        <v>3000</v>
      </c>
      <c r="AE25" s="5">
        <v>1210</v>
      </c>
      <c r="AF25" s="6">
        <f t="shared" si="8"/>
        <v>37420</v>
      </c>
      <c r="AG25" s="5"/>
      <c r="AH25" s="5"/>
      <c r="AI25" s="6">
        <f t="shared" si="9"/>
        <v>37420</v>
      </c>
      <c r="AJ25" s="5"/>
      <c r="AK25" s="5"/>
      <c r="AL25" s="6">
        <f t="shared" si="10"/>
        <v>37420</v>
      </c>
      <c r="AM25" s="5"/>
      <c r="AN25" s="5"/>
      <c r="AO25" s="6">
        <f t="shared" si="11"/>
        <v>37420</v>
      </c>
      <c r="AP25" s="5">
        <v>3000</v>
      </c>
      <c r="AQ25" s="5">
        <v>2125</v>
      </c>
      <c r="AR25" s="6">
        <f t="shared" si="12"/>
        <v>36545</v>
      </c>
      <c r="AS25" s="5"/>
      <c r="AT25" s="5"/>
      <c r="AU25" s="16">
        <f t="shared" si="13"/>
        <v>36545</v>
      </c>
      <c r="AV25" s="5"/>
      <c r="AW25" s="5"/>
      <c r="AX25" s="6">
        <f t="shared" si="14"/>
        <v>36545</v>
      </c>
      <c r="AY25" s="5">
        <v>3000</v>
      </c>
      <c r="AZ25" s="5">
        <v>2520</v>
      </c>
      <c r="BA25" s="6">
        <f t="shared" si="15"/>
        <v>36065</v>
      </c>
      <c r="BB25" s="5"/>
      <c r="BC25" s="5"/>
      <c r="BD25" s="6">
        <f t="shared" si="16"/>
        <v>36065</v>
      </c>
      <c r="BE25" s="5"/>
      <c r="BF25" s="5"/>
      <c r="BG25" s="6">
        <f t="shared" si="17"/>
        <v>36065</v>
      </c>
      <c r="BH25" s="15">
        <v>3000</v>
      </c>
      <c r="BI25" s="5">
        <v>7935</v>
      </c>
      <c r="BJ25" s="6">
        <f t="shared" si="18"/>
        <v>41000</v>
      </c>
      <c r="BK25" s="5"/>
      <c r="BL25" s="5"/>
      <c r="BM25" s="6">
        <f t="shared" si="19"/>
        <v>41000</v>
      </c>
      <c r="BN25" s="5">
        <v>3000</v>
      </c>
      <c r="BO25" s="5">
        <v>0</v>
      </c>
      <c r="BP25" s="6">
        <f t="shared" si="20"/>
        <v>38000</v>
      </c>
      <c r="BQ25" s="39">
        <v>3000</v>
      </c>
      <c r="BR25" s="39">
        <v>5355</v>
      </c>
      <c r="BS25" s="6">
        <f t="shared" si="21"/>
        <v>40355</v>
      </c>
      <c r="BT25" s="5"/>
      <c r="BU25" s="5"/>
      <c r="BV25" s="6">
        <f t="shared" si="22"/>
        <v>40355</v>
      </c>
      <c r="BW25" s="5"/>
      <c r="BX25" s="5"/>
      <c r="BY25" s="6">
        <f t="shared" si="23"/>
        <v>40355</v>
      </c>
      <c r="BZ25" s="5"/>
      <c r="CA25" s="5"/>
      <c r="CB25" s="6">
        <f t="shared" si="24"/>
        <v>40355</v>
      </c>
      <c r="CC25" s="5"/>
      <c r="CD25" s="5"/>
      <c r="CE25" s="6">
        <f t="shared" si="25"/>
        <v>40355</v>
      </c>
      <c r="CF25" s="5">
        <v>3000</v>
      </c>
      <c r="CG25" s="5">
        <v>615</v>
      </c>
      <c r="CH25" s="6">
        <f t="shared" si="26"/>
        <v>37970</v>
      </c>
      <c r="CI25" s="5"/>
      <c r="CJ25" s="5"/>
      <c r="CK25" s="6">
        <f t="shared" si="27"/>
        <v>37970</v>
      </c>
    </row>
    <row r="26" spans="1:89" s="3" customFormat="1" ht="27" thickBot="1" x14ac:dyDescent="0.3">
      <c r="A26" s="21" t="s">
        <v>34</v>
      </c>
      <c r="B26" s="4">
        <v>40000</v>
      </c>
      <c r="C26" s="5"/>
      <c r="D26" s="5"/>
      <c r="E26" s="6">
        <f t="shared" si="0"/>
        <v>40000</v>
      </c>
      <c r="F26" s="5"/>
      <c r="G26" s="5"/>
      <c r="H26" s="16">
        <f t="shared" si="1"/>
        <v>40000</v>
      </c>
      <c r="I26" s="5"/>
      <c r="J26" s="5"/>
      <c r="K26" s="6">
        <f t="shared" si="2"/>
        <v>40000</v>
      </c>
      <c r="L26" s="5">
        <v>3000</v>
      </c>
      <c r="M26" s="5">
        <v>0</v>
      </c>
      <c r="N26" s="6">
        <f t="shared" si="3"/>
        <v>37000</v>
      </c>
      <c r="O26" s="5"/>
      <c r="P26" s="5"/>
      <c r="Q26" s="6">
        <f t="shared" si="4"/>
        <v>37000</v>
      </c>
      <c r="R26" s="5"/>
      <c r="S26" s="5"/>
      <c r="T26" s="6">
        <f t="shared" si="28"/>
        <v>37000</v>
      </c>
      <c r="U26" s="5"/>
      <c r="V26" s="5"/>
      <c r="W26" s="6">
        <f t="shared" si="5"/>
        <v>37000</v>
      </c>
      <c r="X26" s="5"/>
      <c r="Y26" s="5"/>
      <c r="Z26" s="16">
        <f t="shared" si="6"/>
        <v>37000</v>
      </c>
      <c r="AA26" s="5"/>
      <c r="AB26" s="5"/>
      <c r="AC26" s="16">
        <f t="shared" si="7"/>
        <v>37000</v>
      </c>
      <c r="AD26" s="5"/>
      <c r="AE26" s="5"/>
      <c r="AF26" s="6">
        <f t="shared" si="8"/>
        <v>37000</v>
      </c>
      <c r="AG26" s="5"/>
      <c r="AH26" s="5"/>
      <c r="AI26" s="6">
        <f t="shared" si="9"/>
        <v>37000</v>
      </c>
      <c r="AJ26" s="5"/>
      <c r="AK26" s="5"/>
      <c r="AL26" s="6">
        <f t="shared" si="10"/>
        <v>37000</v>
      </c>
      <c r="AM26" s="5"/>
      <c r="AN26" s="5"/>
      <c r="AO26" s="6">
        <f t="shared" si="11"/>
        <v>37000</v>
      </c>
      <c r="AP26" s="5"/>
      <c r="AQ26" s="5"/>
      <c r="AR26" s="6">
        <f t="shared" si="12"/>
        <v>37000</v>
      </c>
      <c r="AS26" s="5">
        <v>3000</v>
      </c>
      <c r="AT26" s="5">
        <v>3395</v>
      </c>
      <c r="AU26" s="16">
        <f t="shared" si="13"/>
        <v>37395</v>
      </c>
      <c r="AV26" s="5">
        <v>3000</v>
      </c>
      <c r="AW26" s="5">
        <v>0</v>
      </c>
      <c r="AX26" s="6">
        <f t="shared" si="14"/>
        <v>34395</v>
      </c>
      <c r="AY26" s="5"/>
      <c r="AZ26" s="5"/>
      <c r="BA26" s="6">
        <f t="shared" si="15"/>
        <v>34395</v>
      </c>
      <c r="BB26" s="5"/>
      <c r="BC26" s="5"/>
      <c r="BD26" s="6">
        <f t="shared" si="16"/>
        <v>34395</v>
      </c>
      <c r="BE26" s="5"/>
      <c r="BF26" s="5"/>
      <c r="BG26" s="6">
        <f t="shared" si="17"/>
        <v>34395</v>
      </c>
      <c r="BH26" s="5"/>
      <c r="BI26" s="5"/>
      <c r="BJ26" s="6">
        <f t="shared" si="18"/>
        <v>34395</v>
      </c>
      <c r="BK26" s="5">
        <v>3000</v>
      </c>
      <c r="BL26" s="5">
        <v>2500</v>
      </c>
      <c r="BM26" s="6">
        <f t="shared" si="19"/>
        <v>33895</v>
      </c>
      <c r="BN26" s="5"/>
      <c r="BO26" s="5"/>
      <c r="BP26" s="6">
        <f t="shared" si="20"/>
        <v>33895</v>
      </c>
      <c r="BQ26" s="38">
        <v>3000</v>
      </c>
      <c r="BR26" s="39">
        <v>6670</v>
      </c>
      <c r="BS26" s="6">
        <f t="shared" si="21"/>
        <v>37565</v>
      </c>
      <c r="BT26" s="5"/>
      <c r="BU26" s="5"/>
      <c r="BV26" s="6">
        <f t="shared" si="22"/>
        <v>37565</v>
      </c>
      <c r="BW26" s="5"/>
      <c r="BX26" s="5"/>
      <c r="BY26" s="6">
        <f t="shared" si="23"/>
        <v>37565</v>
      </c>
      <c r="BZ26" s="5"/>
      <c r="CA26" s="5"/>
      <c r="CB26" s="6">
        <f t="shared" si="24"/>
        <v>37565</v>
      </c>
      <c r="CC26" s="5"/>
      <c r="CD26" s="5"/>
      <c r="CE26" s="6">
        <f t="shared" si="25"/>
        <v>37565</v>
      </c>
      <c r="CF26" s="5"/>
      <c r="CG26" s="5"/>
      <c r="CH26" s="6">
        <f t="shared" si="26"/>
        <v>37565</v>
      </c>
      <c r="CI26" s="5"/>
      <c r="CJ26" s="5"/>
      <c r="CK26" s="6">
        <f t="shared" si="27"/>
        <v>37565</v>
      </c>
    </row>
    <row r="27" spans="1:89" s="3" customFormat="1" ht="27" thickBot="1" x14ac:dyDescent="0.3">
      <c r="A27" s="17" t="s">
        <v>36</v>
      </c>
      <c r="B27" s="14">
        <v>40000</v>
      </c>
      <c r="C27" s="15">
        <v>1500</v>
      </c>
      <c r="D27" s="15">
        <v>0</v>
      </c>
      <c r="E27" s="16">
        <f t="shared" si="0"/>
        <v>38500</v>
      </c>
      <c r="F27" s="15">
        <v>1500</v>
      </c>
      <c r="G27" s="15">
        <f>7195-110-15</f>
        <v>7070</v>
      </c>
      <c r="H27" s="16">
        <f t="shared" si="1"/>
        <v>44070</v>
      </c>
      <c r="I27" s="15">
        <v>1500</v>
      </c>
      <c r="J27" s="15">
        <v>230</v>
      </c>
      <c r="K27" s="16">
        <f t="shared" si="2"/>
        <v>42800</v>
      </c>
      <c r="L27" s="15">
        <v>1500</v>
      </c>
      <c r="M27" s="15">
        <v>0</v>
      </c>
      <c r="N27" s="16">
        <f t="shared" si="3"/>
        <v>41300</v>
      </c>
      <c r="O27" s="15"/>
      <c r="P27" s="15"/>
      <c r="Q27" s="16">
        <f t="shared" si="4"/>
        <v>41300</v>
      </c>
      <c r="R27" s="15">
        <v>3000</v>
      </c>
      <c r="S27" s="15">
        <v>0</v>
      </c>
      <c r="T27" s="16">
        <f t="shared" si="28"/>
        <v>38300</v>
      </c>
      <c r="U27" s="15">
        <v>1500</v>
      </c>
      <c r="V27" s="15">
        <v>0</v>
      </c>
      <c r="W27" s="16">
        <f t="shared" si="5"/>
        <v>36800</v>
      </c>
      <c r="X27" s="15">
        <v>3000</v>
      </c>
      <c r="Y27" s="15">
        <v>1650</v>
      </c>
      <c r="Z27" s="16">
        <f t="shared" si="6"/>
        <v>35450</v>
      </c>
      <c r="AA27" s="15">
        <v>1500</v>
      </c>
      <c r="AB27" s="15">
        <v>0</v>
      </c>
      <c r="AC27" s="16">
        <f t="shared" si="7"/>
        <v>33950</v>
      </c>
      <c r="AD27" s="15"/>
      <c r="AE27" s="15"/>
      <c r="AF27" s="16">
        <f t="shared" si="8"/>
        <v>33950</v>
      </c>
      <c r="AG27" s="15">
        <v>3000</v>
      </c>
      <c r="AH27" s="15">
        <v>3125</v>
      </c>
      <c r="AI27" s="16">
        <f t="shared" si="9"/>
        <v>34075</v>
      </c>
      <c r="AJ27" s="15"/>
      <c r="AK27" s="15"/>
      <c r="AL27" s="16">
        <f t="shared" si="10"/>
        <v>34075</v>
      </c>
      <c r="AM27" s="15"/>
      <c r="AN27" s="15"/>
      <c r="AO27" s="16">
        <f t="shared" si="11"/>
        <v>34075</v>
      </c>
      <c r="AP27" s="15">
        <v>3000</v>
      </c>
      <c r="AQ27" s="15">
        <v>0</v>
      </c>
      <c r="AR27" s="16">
        <f t="shared" si="12"/>
        <v>31075</v>
      </c>
      <c r="AS27" s="15">
        <v>3000</v>
      </c>
      <c r="AT27" s="15">
        <v>0</v>
      </c>
      <c r="AU27" s="16">
        <f t="shared" si="13"/>
        <v>28075</v>
      </c>
      <c r="AV27" s="15"/>
      <c r="AW27" s="15"/>
      <c r="AX27" s="16">
        <f t="shared" si="14"/>
        <v>28075</v>
      </c>
      <c r="AY27" s="15"/>
      <c r="AZ27" s="15"/>
      <c r="BA27" s="16">
        <f t="shared" si="15"/>
        <v>28075</v>
      </c>
      <c r="BB27" s="15"/>
      <c r="BC27" s="15"/>
      <c r="BD27" s="16">
        <f t="shared" si="16"/>
        <v>28075</v>
      </c>
      <c r="BE27" s="15"/>
      <c r="BF27" s="15"/>
      <c r="BG27" s="16">
        <f t="shared" si="17"/>
        <v>28075</v>
      </c>
      <c r="BH27" s="15">
        <v>3000</v>
      </c>
      <c r="BI27" s="15">
        <v>0</v>
      </c>
      <c r="BJ27" s="16">
        <f t="shared" si="18"/>
        <v>25075</v>
      </c>
      <c r="BK27" s="15">
        <v>3000</v>
      </c>
      <c r="BL27" s="15">
        <v>7025</v>
      </c>
      <c r="BM27" s="16">
        <f t="shared" si="19"/>
        <v>29100</v>
      </c>
      <c r="BN27" s="15">
        <v>3000</v>
      </c>
      <c r="BO27" s="15">
        <v>2650</v>
      </c>
      <c r="BP27" s="16">
        <f t="shared" si="20"/>
        <v>28750</v>
      </c>
      <c r="BQ27" s="38">
        <v>3000</v>
      </c>
      <c r="BR27" s="38">
        <v>0</v>
      </c>
      <c r="BS27" s="16">
        <f t="shared" si="21"/>
        <v>25750</v>
      </c>
      <c r="BT27" s="15">
        <v>3000</v>
      </c>
      <c r="BU27" s="15">
        <v>0</v>
      </c>
      <c r="BV27" s="16">
        <f t="shared" si="22"/>
        <v>22750</v>
      </c>
      <c r="BW27" s="15">
        <v>3000</v>
      </c>
      <c r="BX27" s="15">
        <v>11360</v>
      </c>
      <c r="BY27" s="16">
        <f t="shared" si="23"/>
        <v>31110</v>
      </c>
      <c r="BZ27" s="15"/>
      <c r="CA27" s="15"/>
      <c r="CB27" s="16">
        <f t="shared" si="24"/>
        <v>31110</v>
      </c>
      <c r="CC27" s="15"/>
      <c r="CD27" s="15"/>
      <c r="CE27" s="16">
        <f t="shared" si="25"/>
        <v>31110</v>
      </c>
      <c r="CF27" s="15"/>
      <c r="CG27" s="15"/>
      <c r="CH27" s="16">
        <f t="shared" si="26"/>
        <v>31110</v>
      </c>
      <c r="CI27" s="15">
        <v>6000</v>
      </c>
      <c r="CJ27" s="15">
        <v>12440</v>
      </c>
      <c r="CK27" s="16">
        <f t="shared" si="27"/>
        <v>37550</v>
      </c>
    </row>
    <row r="28" spans="1:89" s="3" customFormat="1" ht="27" thickBot="1" x14ac:dyDescent="0.3">
      <c r="A28" s="17" t="s">
        <v>19</v>
      </c>
      <c r="B28" s="14">
        <v>40000</v>
      </c>
      <c r="C28" s="15"/>
      <c r="D28" s="15"/>
      <c r="E28" s="16">
        <f t="shared" si="0"/>
        <v>40000</v>
      </c>
      <c r="F28" s="15">
        <v>3000</v>
      </c>
      <c r="G28" s="15">
        <f>715-110</f>
        <v>605</v>
      </c>
      <c r="H28" s="16">
        <f t="shared" si="1"/>
        <v>37605</v>
      </c>
      <c r="I28" s="15">
        <v>3000</v>
      </c>
      <c r="J28" s="15">
        <v>3400</v>
      </c>
      <c r="K28" s="16">
        <f t="shared" si="2"/>
        <v>38005</v>
      </c>
      <c r="L28" s="15"/>
      <c r="M28" s="15"/>
      <c r="N28" s="16">
        <f t="shared" si="3"/>
        <v>38005</v>
      </c>
      <c r="O28" s="15">
        <v>3000</v>
      </c>
      <c r="P28" s="15">
        <v>6445</v>
      </c>
      <c r="Q28" s="16">
        <f t="shared" si="4"/>
        <v>41450</v>
      </c>
      <c r="R28" s="15">
        <v>3000</v>
      </c>
      <c r="S28" s="15">
        <v>2980</v>
      </c>
      <c r="T28" s="16">
        <f t="shared" si="28"/>
        <v>41430</v>
      </c>
      <c r="U28" s="15"/>
      <c r="V28" s="15"/>
      <c r="W28" s="16">
        <f t="shared" si="5"/>
        <v>41430</v>
      </c>
      <c r="X28" s="15">
        <v>3000</v>
      </c>
      <c r="Y28" s="15">
        <v>1820</v>
      </c>
      <c r="Z28" s="16">
        <f t="shared" si="6"/>
        <v>40250</v>
      </c>
      <c r="AA28" s="15"/>
      <c r="AB28" s="15"/>
      <c r="AC28" s="16">
        <f t="shared" si="7"/>
        <v>40250</v>
      </c>
      <c r="AD28" s="15"/>
      <c r="AE28" s="15"/>
      <c r="AF28" s="16">
        <f t="shared" si="8"/>
        <v>40250</v>
      </c>
      <c r="AG28" s="15">
        <v>3000</v>
      </c>
      <c r="AH28" s="15">
        <v>4195</v>
      </c>
      <c r="AI28" s="16">
        <f t="shared" si="9"/>
        <v>41445</v>
      </c>
      <c r="AJ28" s="15"/>
      <c r="AK28" s="15"/>
      <c r="AL28" s="16">
        <f t="shared" si="10"/>
        <v>41445</v>
      </c>
      <c r="AM28" s="15"/>
      <c r="AN28" s="15"/>
      <c r="AO28" s="16">
        <f t="shared" si="11"/>
        <v>41445</v>
      </c>
      <c r="AP28" s="15">
        <v>3000</v>
      </c>
      <c r="AQ28" s="15">
        <v>3450</v>
      </c>
      <c r="AR28" s="16">
        <f t="shared" si="12"/>
        <v>41895</v>
      </c>
      <c r="AS28" s="15"/>
      <c r="AT28" s="15"/>
      <c r="AU28" s="16">
        <f t="shared" si="13"/>
        <v>41895</v>
      </c>
      <c r="AV28" s="15"/>
      <c r="AW28" s="15"/>
      <c r="AX28" s="16">
        <f t="shared" si="14"/>
        <v>41895</v>
      </c>
      <c r="AY28" s="15"/>
      <c r="AZ28" s="15"/>
      <c r="BA28" s="16">
        <f t="shared" si="15"/>
        <v>41895</v>
      </c>
      <c r="BB28" s="15"/>
      <c r="BC28" s="15"/>
      <c r="BD28" s="16">
        <f t="shared" si="16"/>
        <v>41895</v>
      </c>
      <c r="BE28" s="15">
        <v>3000</v>
      </c>
      <c r="BF28" s="15">
        <v>2155</v>
      </c>
      <c r="BG28" s="16">
        <f t="shared" si="17"/>
        <v>41050</v>
      </c>
      <c r="BH28" s="15">
        <v>3000</v>
      </c>
      <c r="BI28" s="15">
        <v>0</v>
      </c>
      <c r="BJ28" s="16">
        <f t="shared" si="18"/>
        <v>38050</v>
      </c>
      <c r="BK28" s="15">
        <v>3000</v>
      </c>
      <c r="BL28" s="15">
        <v>0</v>
      </c>
      <c r="BM28" s="16">
        <f t="shared" si="19"/>
        <v>35050</v>
      </c>
      <c r="BN28" s="15"/>
      <c r="BO28" s="15"/>
      <c r="BP28" s="16">
        <f t="shared" si="20"/>
        <v>35050</v>
      </c>
      <c r="BQ28" s="38">
        <v>3000</v>
      </c>
      <c r="BR28" s="38">
        <v>5875</v>
      </c>
      <c r="BS28" s="16">
        <f t="shared" si="21"/>
        <v>37925</v>
      </c>
      <c r="BT28" s="15"/>
      <c r="BU28" s="15"/>
      <c r="BV28" s="16">
        <f t="shared" si="22"/>
        <v>37925</v>
      </c>
      <c r="BW28" s="15"/>
      <c r="BX28" s="15"/>
      <c r="BY28" s="16">
        <f t="shared" si="23"/>
        <v>37925</v>
      </c>
      <c r="BZ28" s="15"/>
      <c r="CA28" s="15"/>
      <c r="CB28" s="16">
        <f t="shared" si="24"/>
        <v>37925</v>
      </c>
      <c r="CC28" s="15">
        <v>3000</v>
      </c>
      <c r="CD28" s="15">
        <v>2475</v>
      </c>
      <c r="CE28" s="16">
        <f t="shared" si="25"/>
        <v>37400</v>
      </c>
      <c r="CF28" s="15">
        <v>3000</v>
      </c>
      <c r="CG28" s="15">
        <v>2965</v>
      </c>
      <c r="CH28" s="16">
        <f t="shared" si="26"/>
        <v>37365</v>
      </c>
      <c r="CI28" s="15">
        <v>3000</v>
      </c>
      <c r="CJ28" s="15">
        <v>3070</v>
      </c>
      <c r="CK28" s="16">
        <f t="shared" si="27"/>
        <v>37435</v>
      </c>
    </row>
    <row r="29" spans="1:89" s="3" customFormat="1" ht="27" thickBot="1" x14ac:dyDescent="0.3">
      <c r="A29" s="17" t="s">
        <v>43</v>
      </c>
      <c r="B29" s="14">
        <v>40000</v>
      </c>
      <c r="C29" s="15">
        <v>3000</v>
      </c>
      <c r="D29" s="15">
        <v>2710</v>
      </c>
      <c r="E29" s="16">
        <f t="shared" si="0"/>
        <v>39710</v>
      </c>
      <c r="F29" s="15">
        <v>1500</v>
      </c>
      <c r="G29" s="15">
        <v>0</v>
      </c>
      <c r="H29" s="16">
        <f t="shared" si="1"/>
        <v>38210</v>
      </c>
      <c r="I29" s="15"/>
      <c r="J29" s="15"/>
      <c r="K29" s="16">
        <f t="shared" si="2"/>
        <v>38210</v>
      </c>
      <c r="L29" s="15"/>
      <c r="M29" s="15"/>
      <c r="N29" s="16">
        <f t="shared" si="3"/>
        <v>38210</v>
      </c>
      <c r="O29" s="15"/>
      <c r="P29" s="15"/>
      <c r="Q29" s="16">
        <f t="shared" si="4"/>
        <v>38210</v>
      </c>
      <c r="R29" s="15"/>
      <c r="S29" s="15"/>
      <c r="T29" s="16">
        <f t="shared" si="28"/>
        <v>38210</v>
      </c>
      <c r="U29" s="15"/>
      <c r="V29" s="15"/>
      <c r="W29" s="16">
        <f t="shared" si="5"/>
        <v>38210</v>
      </c>
      <c r="X29" s="15"/>
      <c r="Y29" s="15"/>
      <c r="Z29" s="16">
        <f t="shared" si="6"/>
        <v>38210</v>
      </c>
      <c r="AA29" s="15"/>
      <c r="AB29" s="15"/>
      <c r="AC29" s="16">
        <f t="shared" si="7"/>
        <v>38210</v>
      </c>
      <c r="AD29" s="15"/>
      <c r="AE29" s="15"/>
      <c r="AF29" s="16">
        <f t="shared" si="8"/>
        <v>38210</v>
      </c>
      <c r="AG29" s="15"/>
      <c r="AH29" s="15"/>
      <c r="AI29" s="16">
        <f t="shared" si="9"/>
        <v>38210</v>
      </c>
      <c r="AJ29" s="15"/>
      <c r="AK29" s="15"/>
      <c r="AL29" s="16">
        <f t="shared" si="10"/>
        <v>38210</v>
      </c>
      <c r="AM29" s="15"/>
      <c r="AN29" s="15"/>
      <c r="AO29" s="16">
        <f t="shared" si="11"/>
        <v>38210</v>
      </c>
      <c r="AP29" s="15"/>
      <c r="AQ29" s="15"/>
      <c r="AR29" s="16">
        <f t="shared" si="12"/>
        <v>38210</v>
      </c>
      <c r="AS29" s="15"/>
      <c r="AT29" s="15"/>
      <c r="AU29" s="16">
        <f t="shared" si="13"/>
        <v>38210</v>
      </c>
      <c r="AV29" s="15"/>
      <c r="AW29" s="15"/>
      <c r="AX29" s="16">
        <f t="shared" si="14"/>
        <v>38210</v>
      </c>
      <c r="AY29" s="15"/>
      <c r="AZ29" s="15"/>
      <c r="BA29" s="16">
        <f t="shared" si="15"/>
        <v>38210</v>
      </c>
      <c r="BB29" s="15"/>
      <c r="BC29" s="15"/>
      <c r="BD29" s="16">
        <f t="shared" si="16"/>
        <v>38210</v>
      </c>
      <c r="BE29" s="15"/>
      <c r="BF29" s="15"/>
      <c r="BG29" s="16">
        <f t="shared" si="17"/>
        <v>38210</v>
      </c>
      <c r="BH29" s="15"/>
      <c r="BI29" s="15"/>
      <c r="BJ29" s="16">
        <f t="shared" si="18"/>
        <v>38210</v>
      </c>
      <c r="BK29" s="15"/>
      <c r="BL29" s="15"/>
      <c r="BM29" s="16">
        <f t="shared" si="19"/>
        <v>38210</v>
      </c>
      <c r="BN29" s="15"/>
      <c r="BO29" s="15"/>
      <c r="BP29" s="16">
        <f t="shared" si="20"/>
        <v>38210</v>
      </c>
      <c r="BQ29" s="38"/>
      <c r="BR29" s="38"/>
      <c r="BS29" s="16">
        <f t="shared" si="21"/>
        <v>38210</v>
      </c>
      <c r="BT29" s="15"/>
      <c r="BU29" s="15"/>
      <c r="BV29" s="16">
        <f t="shared" si="22"/>
        <v>38210</v>
      </c>
      <c r="BW29" s="15"/>
      <c r="BX29" s="15"/>
      <c r="BY29" s="16">
        <f t="shared" si="23"/>
        <v>38210</v>
      </c>
      <c r="BZ29" s="15">
        <v>3000</v>
      </c>
      <c r="CA29" s="15">
        <v>3135</v>
      </c>
      <c r="CB29" s="16">
        <f t="shared" si="24"/>
        <v>38345</v>
      </c>
      <c r="CC29" s="15"/>
      <c r="CD29" s="15"/>
      <c r="CE29" s="16">
        <f t="shared" si="25"/>
        <v>38345</v>
      </c>
      <c r="CF29" s="15">
        <v>3000</v>
      </c>
      <c r="CG29" s="15">
        <v>1740</v>
      </c>
      <c r="CH29" s="16">
        <f t="shared" si="26"/>
        <v>37085</v>
      </c>
      <c r="CI29" s="15">
        <v>3000</v>
      </c>
      <c r="CJ29" s="15">
        <v>2985</v>
      </c>
      <c r="CK29" s="16">
        <f t="shared" si="27"/>
        <v>37070</v>
      </c>
    </row>
    <row r="30" spans="1:89" s="3" customFormat="1" ht="27" thickBot="1" x14ac:dyDescent="0.3">
      <c r="A30" s="13" t="s">
        <v>26</v>
      </c>
      <c r="B30" s="14">
        <v>40000</v>
      </c>
      <c r="C30" s="15"/>
      <c r="D30" s="15"/>
      <c r="E30" s="16">
        <f t="shared" si="0"/>
        <v>40000</v>
      </c>
      <c r="F30" s="15">
        <v>3000</v>
      </c>
      <c r="G30" s="15">
        <f>5425-110-10</f>
        <v>5305</v>
      </c>
      <c r="H30" s="16">
        <f t="shared" si="1"/>
        <v>42305</v>
      </c>
      <c r="I30" s="15"/>
      <c r="J30" s="15"/>
      <c r="K30" s="16">
        <f t="shared" si="2"/>
        <v>42305</v>
      </c>
      <c r="L30" s="15">
        <v>3000</v>
      </c>
      <c r="M30" s="15">
        <v>0</v>
      </c>
      <c r="N30" s="16">
        <f t="shared" si="3"/>
        <v>39305</v>
      </c>
      <c r="O30" s="15">
        <v>3000</v>
      </c>
      <c r="P30" s="15">
        <v>0</v>
      </c>
      <c r="Q30" s="16">
        <f t="shared" si="4"/>
        <v>36305</v>
      </c>
      <c r="R30" s="15"/>
      <c r="S30" s="15"/>
      <c r="T30" s="16">
        <f t="shared" si="28"/>
        <v>36305</v>
      </c>
      <c r="U30" s="15"/>
      <c r="V30" s="15"/>
      <c r="W30" s="16">
        <f t="shared" si="5"/>
        <v>36305</v>
      </c>
      <c r="X30" s="15">
        <v>3000</v>
      </c>
      <c r="Y30" s="15">
        <v>4010</v>
      </c>
      <c r="Z30" s="16">
        <f t="shared" si="6"/>
        <v>37315</v>
      </c>
      <c r="AA30" s="15"/>
      <c r="AB30" s="15"/>
      <c r="AC30" s="16">
        <f t="shared" si="7"/>
        <v>37315</v>
      </c>
      <c r="AD30" s="15"/>
      <c r="AE30" s="15"/>
      <c r="AF30" s="16">
        <f t="shared" si="8"/>
        <v>37315</v>
      </c>
      <c r="AG30" s="15"/>
      <c r="AH30" s="15"/>
      <c r="AI30" s="16">
        <f t="shared" si="9"/>
        <v>37315</v>
      </c>
      <c r="AJ30" s="15"/>
      <c r="AK30" s="15"/>
      <c r="AL30" s="16">
        <f t="shared" si="10"/>
        <v>37315</v>
      </c>
      <c r="AM30" s="15">
        <v>3000</v>
      </c>
      <c r="AN30" s="15">
        <v>0</v>
      </c>
      <c r="AO30" s="16">
        <f t="shared" si="11"/>
        <v>34315</v>
      </c>
      <c r="AP30" s="15"/>
      <c r="AQ30" s="15"/>
      <c r="AR30" s="16">
        <f t="shared" si="12"/>
        <v>34315</v>
      </c>
      <c r="AS30" s="15">
        <v>3000</v>
      </c>
      <c r="AT30" s="15">
        <v>4910</v>
      </c>
      <c r="AU30" s="16">
        <f t="shared" si="13"/>
        <v>36225</v>
      </c>
      <c r="AV30" s="15">
        <v>3000</v>
      </c>
      <c r="AW30" s="15">
        <v>0</v>
      </c>
      <c r="AX30" s="16">
        <f t="shared" si="14"/>
        <v>33225</v>
      </c>
      <c r="AY30" s="15"/>
      <c r="AZ30" s="15"/>
      <c r="BA30" s="16">
        <f t="shared" si="15"/>
        <v>33225</v>
      </c>
      <c r="BB30" s="15"/>
      <c r="BC30" s="15"/>
      <c r="BD30" s="16">
        <f t="shared" si="16"/>
        <v>33225</v>
      </c>
      <c r="BE30" s="15">
        <v>3000</v>
      </c>
      <c r="BF30" s="15">
        <v>6085</v>
      </c>
      <c r="BG30" s="16">
        <f t="shared" si="17"/>
        <v>36310</v>
      </c>
      <c r="BH30" s="15"/>
      <c r="BI30" s="15"/>
      <c r="BJ30" s="16">
        <f t="shared" si="18"/>
        <v>36310</v>
      </c>
      <c r="BK30" s="15"/>
      <c r="BL30" s="15"/>
      <c r="BM30" s="16">
        <f t="shared" si="19"/>
        <v>36310</v>
      </c>
      <c r="BN30" s="15"/>
      <c r="BO30" s="15"/>
      <c r="BP30" s="16">
        <f t="shared" si="20"/>
        <v>36310</v>
      </c>
      <c r="BQ30" s="38"/>
      <c r="BR30" s="38"/>
      <c r="BS30" s="16">
        <f t="shared" si="21"/>
        <v>36310</v>
      </c>
      <c r="BT30" s="15"/>
      <c r="BU30" s="15"/>
      <c r="BV30" s="16">
        <f t="shared" si="22"/>
        <v>36310</v>
      </c>
      <c r="BW30" s="15"/>
      <c r="BX30" s="15"/>
      <c r="BY30" s="16">
        <f t="shared" si="23"/>
        <v>36310</v>
      </c>
      <c r="BZ30" s="15"/>
      <c r="CA30" s="15"/>
      <c r="CB30" s="16">
        <f t="shared" si="24"/>
        <v>36310</v>
      </c>
      <c r="CC30" s="15"/>
      <c r="CD30" s="15"/>
      <c r="CE30" s="16">
        <f t="shared" si="25"/>
        <v>36310</v>
      </c>
      <c r="CF30" s="15"/>
      <c r="CG30" s="15"/>
      <c r="CH30" s="16">
        <f t="shared" si="26"/>
        <v>36310</v>
      </c>
      <c r="CI30" s="15"/>
      <c r="CJ30" s="15"/>
      <c r="CK30" s="16">
        <f t="shared" si="27"/>
        <v>36310</v>
      </c>
    </row>
    <row r="31" spans="1:89" s="3" customFormat="1" ht="27" thickBot="1" x14ac:dyDescent="0.3">
      <c r="A31" s="13" t="s">
        <v>33</v>
      </c>
      <c r="B31" s="14">
        <v>40000</v>
      </c>
      <c r="C31" s="15"/>
      <c r="D31" s="15"/>
      <c r="E31" s="16">
        <f t="shared" si="0"/>
        <v>40000</v>
      </c>
      <c r="F31" s="15">
        <v>3000</v>
      </c>
      <c r="G31" s="15">
        <v>0</v>
      </c>
      <c r="H31" s="16">
        <f t="shared" si="1"/>
        <v>37000</v>
      </c>
      <c r="I31" s="15">
        <v>1500</v>
      </c>
      <c r="J31" s="15">
        <v>1190</v>
      </c>
      <c r="K31" s="16">
        <f t="shared" si="2"/>
        <v>36690</v>
      </c>
      <c r="L31" s="15">
        <v>3000</v>
      </c>
      <c r="M31" s="15">
        <v>0</v>
      </c>
      <c r="N31" s="16">
        <f t="shared" si="3"/>
        <v>33690</v>
      </c>
      <c r="O31" s="15"/>
      <c r="P31" s="15"/>
      <c r="Q31" s="16">
        <f t="shared" si="4"/>
        <v>33690</v>
      </c>
      <c r="R31" s="15"/>
      <c r="S31" s="15"/>
      <c r="T31" s="16">
        <f t="shared" si="28"/>
        <v>33690</v>
      </c>
      <c r="U31" s="15"/>
      <c r="V31" s="15"/>
      <c r="W31" s="16">
        <f t="shared" si="5"/>
        <v>33690</v>
      </c>
      <c r="X31" s="15"/>
      <c r="Y31" s="15"/>
      <c r="Z31" s="16">
        <f t="shared" si="6"/>
        <v>33690</v>
      </c>
      <c r="AA31" s="15"/>
      <c r="AB31" s="15"/>
      <c r="AC31" s="16">
        <f t="shared" si="7"/>
        <v>33690</v>
      </c>
      <c r="AD31" s="15"/>
      <c r="AE31" s="15"/>
      <c r="AF31" s="16">
        <f t="shared" si="8"/>
        <v>33690</v>
      </c>
      <c r="AG31" s="15"/>
      <c r="AH31" s="15"/>
      <c r="AI31" s="16">
        <f t="shared" si="9"/>
        <v>33690</v>
      </c>
      <c r="AJ31" s="15"/>
      <c r="AK31" s="15"/>
      <c r="AL31" s="16">
        <f t="shared" si="10"/>
        <v>33690</v>
      </c>
      <c r="AM31" s="15"/>
      <c r="AN31" s="15"/>
      <c r="AO31" s="16">
        <f t="shared" si="11"/>
        <v>33690</v>
      </c>
      <c r="AP31" s="15"/>
      <c r="AQ31" s="15"/>
      <c r="AR31" s="16">
        <f t="shared" si="12"/>
        <v>33690</v>
      </c>
      <c r="AS31" s="15"/>
      <c r="AT31" s="15"/>
      <c r="AU31" s="16">
        <f t="shared" si="13"/>
        <v>33690</v>
      </c>
      <c r="AV31" s="15"/>
      <c r="AW31" s="15"/>
      <c r="AX31" s="16">
        <f t="shared" si="14"/>
        <v>33690</v>
      </c>
      <c r="AY31" s="15"/>
      <c r="AZ31" s="15"/>
      <c r="BA31" s="16">
        <f t="shared" si="15"/>
        <v>33690</v>
      </c>
      <c r="BB31" s="15"/>
      <c r="BC31" s="15"/>
      <c r="BD31" s="16">
        <f t="shared" si="16"/>
        <v>33690</v>
      </c>
      <c r="BE31" s="15"/>
      <c r="BF31" s="15"/>
      <c r="BG31" s="16">
        <f t="shared" si="17"/>
        <v>33690</v>
      </c>
      <c r="BH31" s="15"/>
      <c r="BI31" s="15"/>
      <c r="BJ31" s="16">
        <f t="shared" si="18"/>
        <v>33690</v>
      </c>
      <c r="BK31" s="15">
        <v>3000</v>
      </c>
      <c r="BL31" s="15">
        <v>600</v>
      </c>
      <c r="BM31" s="16">
        <f t="shared" si="19"/>
        <v>31290</v>
      </c>
      <c r="BN31" s="15">
        <v>3000</v>
      </c>
      <c r="BO31" s="15">
        <v>0</v>
      </c>
      <c r="BP31" s="16">
        <f t="shared" si="20"/>
        <v>28290</v>
      </c>
      <c r="BQ31" s="38"/>
      <c r="BR31" s="38"/>
      <c r="BS31" s="16">
        <f t="shared" si="21"/>
        <v>28290</v>
      </c>
      <c r="BT31" s="15">
        <v>3000</v>
      </c>
      <c r="BU31" s="15">
        <v>6965</v>
      </c>
      <c r="BV31" s="16">
        <f t="shared" si="22"/>
        <v>32255</v>
      </c>
      <c r="BW31" s="15"/>
      <c r="BX31" s="15"/>
      <c r="BY31" s="16">
        <f t="shared" si="23"/>
        <v>32255</v>
      </c>
      <c r="BZ31" s="15"/>
      <c r="CA31" s="15"/>
      <c r="CB31" s="16">
        <f t="shared" si="24"/>
        <v>32255</v>
      </c>
      <c r="CC31" s="15">
        <v>3000</v>
      </c>
      <c r="CD31" s="15">
        <v>5070</v>
      </c>
      <c r="CE31" s="16">
        <f t="shared" si="25"/>
        <v>34325</v>
      </c>
      <c r="CF31" s="15"/>
      <c r="CG31" s="15"/>
      <c r="CH31" s="16">
        <f t="shared" si="26"/>
        <v>34325</v>
      </c>
      <c r="CI31" s="15"/>
      <c r="CJ31" s="15"/>
      <c r="CK31" s="16">
        <f t="shared" si="27"/>
        <v>34325</v>
      </c>
    </row>
    <row r="32" spans="1:89" s="3" customFormat="1" ht="27" thickBot="1" x14ac:dyDescent="0.3">
      <c r="A32" s="17" t="s">
        <v>31</v>
      </c>
      <c r="B32" s="14">
        <v>40000</v>
      </c>
      <c r="C32" s="15">
        <v>3000</v>
      </c>
      <c r="D32" s="15">
        <v>0</v>
      </c>
      <c r="E32" s="16">
        <f t="shared" si="0"/>
        <v>37000</v>
      </c>
      <c r="F32" s="15"/>
      <c r="G32" s="15"/>
      <c r="H32" s="16">
        <f t="shared" si="1"/>
        <v>37000</v>
      </c>
      <c r="I32" s="15"/>
      <c r="J32" s="15"/>
      <c r="K32" s="16">
        <f t="shared" si="2"/>
        <v>37000</v>
      </c>
      <c r="L32" s="15"/>
      <c r="M32" s="15"/>
      <c r="N32" s="16">
        <f t="shared" si="3"/>
        <v>37000</v>
      </c>
      <c r="O32" s="15"/>
      <c r="P32" s="15"/>
      <c r="Q32" s="16">
        <f t="shared" si="4"/>
        <v>37000</v>
      </c>
      <c r="R32" s="15">
        <v>3000</v>
      </c>
      <c r="S32" s="15">
        <v>3000</v>
      </c>
      <c r="T32" s="16">
        <f t="shared" si="28"/>
        <v>37000</v>
      </c>
      <c r="U32" s="15"/>
      <c r="V32" s="15"/>
      <c r="W32" s="16">
        <f t="shared" si="5"/>
        <v>37000</v>
      </c>
      <c r="X32" s="15"/>
      <c r="Y32" s="15"/>
      <c r="Z32" s="16">
        <f t="shared" si="6"/>
        <v>37000</v>
      </c>
      <c r="AA32" s="15"/>
      <c r="AB32" s="15"/>
      <c r="AC32" s="16">
        <f t="shared" si="7"/>
        <v>37000</v>
      </c>
      <c r="AD32" s="15"/>
      <c r="AE32" s="15"/>
      <c r="AF32" s="16">
        <f t="shared" si="8"/>
        <v>37000</v>
      </c>
      <c r="AG32" s="15"/>
      <c r="AH32" s="15"/>
      <c r="AI32" s="16">
        <f t="shared" si="9"/>
        <v>37000</v>
      </c>
      <c r="AJ32" s="15"/>
      <c r="AK32" s="15"/>
      <c r="AL32" s="16">
        <f t="shared" si="10"/>
        <v>37000</v>
      </c>
      <c r="AM32" s="15"/>
      <c r="AN32" s="15"/>
      <c r="AO32" s="16">
        <f t="shared" si="11"/>
        <v>37000</v>
      </c>
      <c r="AP32" s="15">
        <v>3000</v>
      </c>
      <c r="AQ32" s="15">
        <v>2910</v>
      </c>
      <c r="AR32" s="16">
        <f t="shared" si="12"/>
        <v>36910</v>
      </c>
      <c r="AS32" s="15">
        <v>3000</v>
      </c>
      <c r="AT32" s="15">
        <v>0</v>
      </c>
      <c r="AU32" s="16">
        <f t="shared" si="13"/>
        <v>33910</v>
      </c>
      <c r="AV32" s="15"/>
      <c r="AW32" s="15"/>
      <c r="AX32" s="16">
        <f t="shared" si="14"/>
        <v>33910</v>
      </c>
      <c r="AY32" s="15"/>
      <c r="AZ32" s="15"/>
      <c r="BA32" s="16">
        <f t="shared" si="15"/>
        <v>33910</v>
      </c>
      <c r="BB32" s="15"/>
      <c r="BC32" s="15"/>
      <c r="BD32" s="16">
        <f t="shared" si="16"/>
        <v>33910</v>
      </c>
      <c r="BE32" s="15"/>
      <c r="BF32" s="15"/>
      <c r="BG32" s="16">
        <f t="shared" si="17"/>
        <v>33910</v>
      </c>
      <c r="BH32" s="15"/>
      <c r="BI32" s="15"/>
      <c r="BJ32" s="16">
        <f t="shared" si="18"/>
        <v>33910</v>
      </c>
      <c r="BK32" s="15"/>
      <c r="BL32" s="15"/>
      <c r="BM32" s="16">
        <f t="shared" si="19"/>
        <v>33910</v>
      </c>
      <c r="BN32" s="15"/>
      <c r="BO32" s="15"/>
      <c r="BP32" s="16">
        <f t="shared" si="20"/>
        <v>33910</v>
      </c>
      <c r="BQ32" s="38"/>
      <c r="BR32" s="38"/>
      <c r="BS32" s="16">
        <f t="shared" si="21"/>
        <v>33910</v>
      </c>
      <c r="BT32" s="15"/>
      <c r="BU32" s="15"/>
      <c r="BV32" s="16">
        <f t="shared" si="22"/>
        <v>33910</v>
      </c>
      <c r="BW32" s="15"/>
      <c r="BX32" s="15"/>
      <c r="BY32" s="16">
        <f t="shared" si="23"/>
        <v>33910</v>
      </c>
      <c r="BZ32" s="15"/>
      <c r="CA32" s="15"/>
      <c r="CB32" s="16">
        <f t="shared" si="24"/>
        <v>33910</v>
      </c>
      <c r="CC32" s="15"/>
      <c r="CD32" s="15"/>
      <c r="CE32" s="16">
        <f t="shared" si="25"/>
        <v>33910</v>
      </c>
      <c r="CF32" s="15"/>
      <c r="CG32" s="15"/>
      <c r="CH32" s="16">
        <f t="shared" si="26"/>
        <v>33910</v>
      </c>
      <c r="CI32" s="15"/>
      <c r="CJ32" s="15"/>
      <c r="CK32" s="16">
        <f t="shared" si="27"/>
        <v>33910</v>
      </c>
    </row>
    <row r="33" spans="1:89" s="3" customFormat="1" ht="27" thickBot="1" x14ac:dyDescent="0.3">
      <c r="A33" s="13" t="s">
        <v>29</v>
      </c>
      <c r="B33" s="14">
        <v>40000</v>
      </c>
      <c r="C33" s="15">
        <v>3000</v>
      </c>
      <c r="D33" s="15">
        <v>2085</v>
      </c>
      <c r="E33" s="16">
        <f t="shared" si="0"/>
        <v>39085</v>
      </c>
      <c r="F33" s="15"/>
      <c r="G33" s="15"/>
      <c r="H33" s="16">
        <f t="shared" si="1"/>
        <v>39085</v>
      </c>
      <c r="I33" s="15"/>
      <c r="J33" s="15"/>
      <c r="K33" s="16">
        <f t="shared" si="2"/>
        <v>39085</v>
      </c>
      <c r="L33" s="15">
        <v>3000</v>
      </c>
      <c r="M33" s="15">
        <v>7025</v>
      </c>
      <c r="N33" s="16">
        <f t="shared" si="3"/>
        <v>43110</v>
      </c>
      <c r="O33" s="15">
        <v>3000</v>
      </c>
      <c r="P33" s="15">
        <v>3755</v>
      </c>
      <c r="Q33" s="16">
        <f t="shared" si="4"/>
        <v>43865</v>
      </c>
      <c r="R33" s="15"/>
      <c r="S33" s="15"/>
      <c r="T33" s="16">
        <f t="shared" si="28"/>
        <v>43865</v>
      </c>
      <c r="U33" s="15"/>
      <c r="V33" s="15"/>
      <c r="W33" s="16">
        <f t="shared" si="5"/>
        <v>43865</v>
      </c>
      <c r="X33" s="15"/>
      <c r="Y33" s="15"/>
      <c r="Z33" s="16">
        <f t="shared" si="6"/>
        <v>43865</v>
      </c>
      <c r="AA33" s="15">
        <v>3000</v>
      </c>
      <c r="AB33" s="15">
        <v>0</v>
      </c>
      <c r="AC33" s="16">
        <f t="shared" si="7"/>
        <v>40865</v>
      </c>
      <c r="AD33" s="15">
        <v>3000</v>
      </c>
      <c r="AE33" s="15">
        <f>1520-90</f>
        <v>1430</v>
      </c>
      <c r="AF33" s="16">
        <f t="shared" si="8"/>
        <v>39295</v>
      </c>
      <c r="AG33" s="15"/>
      <c r="AH33" s="15"/>
      <c r="AI33" s="16">
        <f t="shared" si="9"/>
        <v>39295</v>
      </c>
      <c r="AJ33" s="15"/>
      <c r="AK33" s="15"/>
      <c r="AL33" s="16">
        <f t="shared" si="10"/>
        <v>39295</v>
      </c>
      <c r="AM33" s="15">
        <v>3000</v>
      </c>
      <c r="AN33" s="15">
        <v>3970</v>
      </c>
      <c r="AO33" s="16">
        <f t="shared" si="11"/>
        <v>40265</v>
      </c>
      <c r="AP33" s="15"/>
      <c r="AQ33" s="15"/>
      <c r="AR33" s="16">
        <f t="shared" si="12"/>
        <v>40265</v>
      </c>
      <c r="AS33" s="15"/>
      <c r="AT33" s="15"/>
      <c r="AU33" s="16">
        <f t="shared" si="13"/>
        <v>40265</v>
      </c>
      <c r="AV33" s="15"/>
      <c r="AW33" s="15"/>
      <c r="AX33" s="16">
        <f t="shared" si="14"/>
        <v>40265</v>
      </c>
      <c r="AY33" s="15"/>
      <c r="AZ33" s="15"/>
      <c r="BA33" s="16">
        <f t="shared" si="15"/>
        <v>40265</v>
      </c>
      <c r="BB33" s="15"/>
      <c r="BC33" s="15"/>
      <c r="BD33" s="16">
        <f t="shared" si="16"/>
        <v>40265</v>
      </c>
      <c r="BE33" s="15"/>
      <c r="BF33" s="15"/>
      <c r="BG33" s="16">
        <f t="shared" si="17"/>
        <v>40265</v>
      </c>
      <c r="BH33" s="15"/>
      <c r="BI33" s="15"/>
      <c r="BJ33" s="16">
        <f t="shared" si="18"/>
        <v>40265</v>
      </c>
      <c r="BK33" s="15">
        <v>3000</v>
      </c>
      <c r="BL33" s="15">
        <v>3755</v>
      </c>
      <c r="BM33" s="16">
        <f t="shared" si="19"/>
        <v>41020</v>
      </c>
      <c r="BN33" s="15"/>
      <c r="BO33" s="15"/>
      <c r="BP33" s="16">
        <f t="shared" si="20"/>
        <v>41020</v>
      </c>
      <c r="BQ33" s="38">
        <v>3000</v>
      </c>
      <c r="BR33" s="38">
        <v>0</v>
      </c>
      <c r="BS33" s="16">
        <f t="shared" si="21"/>
        <v>38020</v>
      </c>
      <c r="BT33" s="15">
        <v>3000</v>
      </c>
      <c r="BU33" s="15">
        <v>0</v>
      </c>
      <c r="BV33" s="16">
        <f t="shared" si="22"/>
        <v>35020</v>
      </c>
      <c r="BW33" s="15">
        <v>3000</v>
      </c>
      <c r="BX33" s="15">
        <v>0</v>
      </c>
      <c r="BY33" s="16">
        <f t="shared" si="23"/>
        <v>32020</v>
      </c>
      <c r="BZ33" s="15"/>
      <c r="CA33" s="15"/>
      <c r="CB33" s="16">
        <f t="shared" si="24"/>
        <v>32020</v>
      </c>
      <c r="CC33" s="15">
        <v>3000</v>
      </c>
      <c r="CD33" s="15">
        <v>3785</v>
      </c>
      <c r="CE33" s="16">
        <f t="shared" si="25"/>
        <v>32805</v>
      </c>
      <c r="CF33" s="15">
        <v>3000</v>
      </c>
      <c r="CG33" s="15">
        <v>3550</v>
      </c>
      <c r="CH33" s="16">
        <f t="shared" si="26"/>
        <v>33355</v>
      </c>
      <c r="CI33" s="15"/>
      <c r="CJ33" s="15"/>
      <c r="CK33" s="16">
        <f t="shared" si="27"/>
        <v>33355</v>
      </c>
    </row>
    <row r="34" spans="1:89" s="3" customFormat="1" ht="27" thickBot="1" x14ac:dyDescent="0.3">
      <c r="A34" s="13" t="s">
        <v>42</v>
      </c>
      <c r="B34" s="14">
        <v>40000</v>
      </c>
      <c r="C34" s="15">
        <v>3000</v>
      </c>
      <c r="D34" s="15">
        <v>2795</v>
      </c>
      <c r="E34" s="16">
        <f t="shared" si="0"/>
        <v>39795</v>
      </c>
      <c r="F34" s="15"/>
      <c r="G34" s="15"/>
      <c r="H34" s="16">
        <f t="shared" si="1"/>
        <v>39795</v>
      </c>
      <c r="I34" s="15">
        <v>3000</v>
      </c>
      <c r="J34" s="15">
        <v>2115</v>
      </c>
      <c r="K34" s="16">
        <f t="shared" si="2"/>
        <v>38910</v>
      </c>
      <c r="L34" s="15"/>
      <c r="M34" s="15"/>
      <c r="N34" s="16">
        <f t="shared" si="3"/>
        <v>38910</v>
      </c>
      <c r="O34" s="15">
        <v>3000</v>
      </c>
      <c r="P34" s="15">
        <v>725</v>
      </c>
      <c r="Q34" s="16">
        <f t="shared" si="4"/>
        <v>36635</v>
      </c>
      <c r="R34" s="15">
        <v>3000</v>
      </c>
      <c r="S34" s="15">
        <v>0</v>
      </c>
      <c r="T34" s="16">
        <f t="shared" si="28"/>
        <v>33635</v>
      </c>
      <c r="U34" s="15"/>
      <c r="V34" s="15"/>
      <c r="W34" s="16">
        <f t="shared" si="5"/>
        <v>33635</v>
      </c>
      <c r="X34" s="15"/>
      <c r="Y34" s="15"/>
      <c r="Z34" s="16">
        <f t="shared" si="6"/>
        <v>33635</v>
      </c>
      <c r="AA34" s="15">
        <v>3000</v>
      </c>
      <c r="AB34" s="15">
        <v>0</v>
      </c>
      <c r="AC34" s="16">
        <f t="shared" si="7"/>
        <v>30635</v>
      </c>
      <c r="AD34" s="15">
        <v>3000</v>
      </c>
      <c r="AE34" s="15">
        <v>0</v>
      </c>
      <c r="AF34" s="16">
        <f t="shared" si="8"/>
        <v>27635</v>
      </c>
      <c r="AG34" s="15"/>
      <c r="AH34" s="15"/>
      <c r="AI34" s="16">
        <f t="shared" si="9"/>
        <v>27635</v>
      </c>
      <c r="AJ34" s="15"/>
      <c r="AK34" s="15"/>
      <c r="AL34" s="16">
        <f t="shared" si="10"/>
        <v>27635</v>
      </c>
      <c r="AM34" s="15"/>
      <c r="AN34" s="15"/>
      <c r="AO34" s="16">
        <f t="shared" si="11"/>
        <v>27635</v>
      </c>
      <c r="AP34" s="15"/>
      <c r="AQ34" s="15"/>
      <c r="AR34" s="16">
        <f t="shared" si="12"/>
        <v>27635</v>
      </c>
      <c r="AS34" s="15"/>
      <c r="AT34" s="15"/>
      <c r="AU34" s="16">
        <f t="shared" si="13"/>
        <v>27635</v>
      </c>
      <c r="AV34" s="15"/>
      <c r="AW34" s="15"/>
      <c r="AX34" s="16">
        <f t="shared" si="14"/>
        <v>27635</v>
      </c>
      <c r="AY34" s="15"/>
      <c r="AZ34" s="15"/>
      <c r="BA34" s="16">
        <f t="shared" si="15"/>
        <v>27635</v>
      </c>
      <c r="BB34" s="15"/>
      <c r="BC34" s="15"/>
      <c r="BD34" s="16">
        <f t="shared" si="16"/>
        <v>27635</v>
      </c>
      <c r="BE34" s="15"/>
      <c r="BF34" s="15"/>
      <c r="BG34" s="16">
        <f t="shared" si="17"/>
        <v>27635</v>
      </c>
      <c r="BH34" s="15"/>
      <c r="BI34" s="15"/>
      <c r="BJ34" s="16">
        <f t="shared" si="18"/>
        <v>27635</v>
      </c>
      <c r="BK34" s="15"/>
      <c r="BL34" s="15"/>
      <c r="BM34" s="16">
        <f t="shared" si="19"/>
        <v>27635</v>
      </c>
      <c r="BN34" s="15"/>
      <c r="BO34" s="15"/>
      <c r="BP34" s="16">
        <f t="shared" si="20"/>
        <v>27635</v>
      </c>
      <c r="BQ34" s="38"/>
      <c r="BR34" s="38"/>
      <c r="BS34" s="16">
        <f t="shared" si="21"/>
        <v>27635</v>
      </c>
      <c r="BT34" s="15"/>
      <c r="BU34" s="15"/>
      <c r="BV34" s="16">
        <f t="shared" si="22"/>
        <v>27635</v>
      </c>
      <c r="BW34" s="15"/>
      <c r="BX34" s="15"/>
      <c r="BY34" s="16">
        <f t="shared" si="23"/>
        <v>27635</v>
      </c>
      <c r="BZ34" s="15"/>
      <c r="CA34" s="15"/>
      <c r="CB34" s="16">
        <f t="shared" si="24"/>
        <v>27635</v>
      </c>
      <c r="CC34" s="15"/>
      <c r="CD34" s="15"/>
      <c r="CE34" s="16">
        <f t="shared" si="25"/>
        <v>27635</v>
      </c>
      <c r="CF34" s="15"/>
      <c r="CG34" s="15"/>
      <c r="CH34" s="16">
        <f t="shared" si="26"/>
        <v>27635</v>
      </c>
      <c r="CI34" s="15"/>
      <c r="CJ34" s="15"/>
      <c r="CK34" s="16">
        <f t="shared" si="27"/>
        <v>27635</v>
      </c>
    </row>
    <row r="35" spans="1:89" s="3" customFormat="1" ht="27" thickBot="1" x14ac:dyDescent="0.3">
      <c r="A35" s="13" t="s">
        <v>20</v>
      </c>
      <c r="B35" s="14">
        <v>40000</v>
      </c>
      <c r="C35" s="15">
        <v>3000</v>
      </c>
      <c r="D35" s="15">
        <v>0</v>
      </c>
      <c r="E35" s="16">
        <f t="shared" si="0"/>
        <v>37000</v>
      </c>
      <c r="F35" s="15">
        <v>3000</v>
      </c>
      <c r="G35" s="15">
        <f>3275-110</f>
        <v>3165</v>
      </c>
      <c r="H35" s="16">
        <f t="shared" si="1"/>
        <v>37165</v>
      </c>
      <c r="I35" s="15"/>
      <c r="J35" s="15"/>
      <c r="K35" s="16">
        <f t="shared" si="2"/>
        <v>37165</v>
      </c>
      <c r="L35" s="15">
        <v>3000</v>
      </c>
      <c r="M35" s="15">
        <v>0</v>
      </c>
      <c r="N35" s="16">
        <f t="shared" si="3"/>
        <v>34165</v>
      </c>
      <c r="O35" s="15"/>
      <c r="P35" s="15"/>
      <c r="Q35" s="16">
        <f t="shared" si="4"/>
        <v>34165</v>
      </c>
      <c r="R35" s="15">
        <v>3000</v>
      </c>
      <c r="S35" s="15">
        <v>3015</v>
      </c>
      <c r="T35" s="16">
        <f t="shared" si="28"/>
        <v>34180</v>
      </c>
      <c r="U35" s="15"/>
      <c r="V35" s="15"/>
      <c r="W35" s="16">
        <f t="shared" si="5"/>
        <v>34180</v>
      </c>
      <c r="X35" s="15"/>
      <c r="Y35" s="15"/>
      <c r="Z35" s="16">
        <f t="shared" si="6"/>
        <v>34180</v>
      </c>
      <c r="AA35" s="15"/>
      <c r="AB35" s="15"/>
      <c r="AC35" s="16">
        <f t="shared" si="7"/>
        <v>34180</v>
      </c>
      <c r="AD35" s="15"/>
      <c r="AE35" s="15"/>
      <c r="AF35" s="16">
        <f t="shared" si="8"/>
        <v>34180</v>
      </c>
      <c r="AG35" s="15">
        <v>3000</v>
      </c>
      <c r="AH35" s="15">
        <v>1945</v>
      </c>
      <c r="AI35" s="16">
        <f t="shared" si="9"/>
        <v>33125</v>
      </c>
      <c r="AJ35" s="15">
        <v>3000</v>
      </c>
      <c r="AK35" s="15">
        <v>365</v>
      </c>
      <c r="AL35" s="16">
        <f t="shared" si="10"/>
        <v>30490</v>
      </c>
      <c r="AM35" s="15"/>
      <c r="AN35" s="15"/>
      <c r="AO35" s="16">
        <f t="shared" si="11"/>
        <v>30490</v>
      </c>
      <c r="AP35" s="15">
        <v>3000</v>
      </c>
      <c r="AQ35" s="15">
        <v>0</v>
      </c>
      <c r="AR35" s="16">
        <f t="shared" si="12"/>
        <v>27490</v>
      </c>
      <c r="AS35" s="15"/>
      <c r="AT35" s="15"/>
      <c r="AU35" s="16">
        <f t="shared" si="13"/>
        <v>27490</v>
      </c>
      <c r="AV35" s="15"/>
      <c r="AW35" s="15"/>
      <c r="AX35" s="16">
        <f t="shared" si="14"/>
        <v>27490</v>
      </c>
      <c r="AY35" s="15"/>
      <c r="AZ35" s="15"/>
      <c r="BA35" s="16">
        <f t="shared" si="15"/>
        <v>27490</v>
      </c>
      <c r="BB35" s="15">
        <v>3000</v>
      </c>
      <c r="BC35" s="15">
        <v>0</v>
      </c>
      <c r="BD35" s="16">
        <f t="shared" si="16"/>
        <v>24490</v>
      </c>
      <c r="BE35" s="15"/>
      <c r="BF35" s="15"/>
      <c r="BG35" s="16">
        <f t="shared" si="17"/>
        <v>24490</v>
      </c>
      <c r="BH35" s="15"/>
      <c r="BI35" s="15"/>
      <c r="BJ35" s="16">
        <f t="shared" si="18"/>
        <v>24490</v>
      </c>
      <c r="BK35" s="15"/>
      <c r="BL35" s="15"/>
      <c r="BM35" s="16">
        <f t="shared" si="19"/>
        <v>24490</v>
      </c>
      <c r="BN35" s="15"/>
      <c r="BO35" s="15"/>
      <c r="BP35" s="16">
        <f t="shared" si="20"/>
        <v>24490</v>
      </c>
      <c r="BQ35" s="38"/>
      <c r="BR35" s="38"/>
      <c r="BS35" s="16">
        <f t="shared" si="21"/>
        <v>24490</v>
      </c>
      <c r="BT35" s="15"/>
      <c r="BU35" s="15"/>
      <c r="BV35" s="16">
        <f t="shared" si="22"/>
        <v>24490</v>
      </c>
      <c r="BW35" s="15"/>
      <c r="BX35" s="15"/>
      <c r="BY35" s="16">
        <f t="shared" si="23"/>
        <v>24490</v>
      </c>
      <c r="BZ35" s="15"/>
      <c r="CA35" s="15"/>
      <c r="CB35" s="16">
        <f t="shared" si="24"/>
        <v>24490</v>
      </c>
      <c r="CC35" s="15"/>
      <c r="CD35" s="15"/>
      <c r="CE35" s="16">
        <f t="shared" si="25"/>
        <v>24490</v>
      </c>
      <c r="CF35" s="15"/>
      <c r="CG35" s="15"/>
      <c r="CH35" s="16">
        <f t="shared" si="26"/>
        <v>24490</v>
      </c>
      <c r="CI35" s="15"/>
      <c r="CJ35" s="15"/>
      <c r="CK35" s="16">
        <f t="shared" si="27"/>
        <v>24490</v>
      </c>
    </row>
    <row r="36" spans="1:89" s="3" customFormat="1" ht="27" thickBot="1" x14ac:dyDescent="0.3">
      <c r="A36" s="13" t="s">
        <v>16</v>
      </c>
      <c r="B36" s="18">
        <v>40000</v>
      </c>
      <c r="C36" s="19"/>
      <c r="D36" s="19"/>
      <c r="E36" s="20">
        <f t="shared" si="0"/>
        <v>40000</v>
      </c>
      <c r="F36" s="19">
        <v>3000</v>
      </c>
      <c r="G36" s="19">
        <v>0</v>
      </c>
      <c r="H36" s="16">
        <f t="shared" si="1"/>
        <v>37000</v>
      </c>
      <c r="I36" s="19"/>
      <c r="J36" s="19"/>
      <c r="K36" s="20">
        <f t="shared" si="2"/>
        <v>37000</v>
      </c>
      <c r="L36" s="19">
        <v>3000</v>
      </c>
      <c r="M36" s="19">
        <v>3500</v>
      </c>
      <c r="N36" s="20">
        <f t="shared" si="3"/>
        <v>37500</v>
      </c>
      <c r="O36" s="19"/>
      <c r="P36" s="19"/>
      <c r="Q36" s="20">
        <f t="shared" si="4"/>
        <v>37500</v>
      </c>
      <c r="R36" s="19"/>
      <c r="S36" s="19"/>
      <c r="T36" s="20">
        <f t="shared" si="28"/>
        <v>37500</v>
      </c>
      <c r="U36" s="19">
        <v>3000</v>
      </c>
      <c r="V36" s="19">
        <v>1980</v>
      </c>
      <c r="W36" s="20">
        <f t="shared" si="5"/>
        <v>36480</v>
      </c>
      <c r="X36" s="19"/>
      <c r="Y36" s="19"/>
      <c r="Z36" s="20">
        <f t="shared" si="6"/>
        <v>36480</v>
      </c>
      <c r="AA36" s="19"/>
      <c r="AB36" s="19"/>
      <c r="AC36" s="20">
        <f t="shared" si="7"/>
        <v>36480</v>
      </c>
      <c r="AD36" s="19"/>
      <c r="AE36" s="19"/>
      <c r="AF36" s="20">
        <f t="shared" si="8"/>
        <v>36480</v>
      </c>
      <c r="AG36" s="19"/>
      <c r="AH36" s="19"/>
      <c r="AI36" s="20">
        <f t="shared" si="9"/>
        <v>36480</v>
      </c>
      <c r="AJ36" s="19">
        <v>3000</v>
      </c>
      <c r="AK36" s="19">
        <v>5000</v>
      </c>
      <c r="AL36" s="20">
        <f t="shared" si="10"/>
        <v>38480</v>
      </c>
      <c r="AM36" s="19"/>
      <c r="AN36" s="19"/>
      <c r="AO36" s="20">
        <f t="shared" si="11"/>
        <v>38480</v>
      </c>
      <c r="AP36" s="19">
        <v>3000</v>
      </c>
      <c r="AQ36" s="19">
        <v>0</v>
      </c>
      <c r="AR36" s="20">
        <f t="shared" si="12"/>
        <v>35480</v>
      </c>
      <c r="AS36" s="19">
        <v>3000</v>
      </c>
      <c r="AT36" s="19">
        <v>0</v>
      </c>
      <c r="AU36" s="16">
        <f t="shared" si="13"/>
        <v>32480</v>
      </c>
      <c r="AV36" s="19"/>
      <c r="AW36" s="19"/>
      <c r="AX36" s="20">
        <f t="shared" si="14"/>
        <v>32480</v>
      </c>
      <c r="AY36" s="19"/>
      <c r="AZ36" s="19"/>
      <c r="BA36" s="20">
        <f t="shared" si="15"/>
        <v>32480</v>
      </c>
      <c r="BB36" s="19"/>
      <c r="BC36" s="19"/>
      <c r="BD36" s="20">
        <f t="shared" si="16"/>
        <v>32480</v>
      </c>
      <c r="BE36" s="19"/>
      <c r="BF36" s="19"/>
      <c r="BG36" s="20">
        <f t="shared" si="17"/>
        <v>32480</v>
      </c>
      <c r="BH36" s="19">
        <v>3000</v>
      </c>
      <c r="BI36" s="19">
        <v>0</v>
      </c>
      <c r="BJ36" s="20">
        <f t="shared" si="18"/>
        <v>29480</v>
      </c>
      <c r="BK36" s="19">
        <v>3000</v>
      </c>
      <c r="BL36" s="19">
        <v>3145</v>
      </c>
      <c r="BM36" s="20">
        <f t="shared" si="19"/>
        <v>29625</v>
      </c>
      <c r="BN36" s="19">
        <v>3000</v>
      </c>
      <c r="BO36" s="19">
        <v>2415</v>
      </c>
      <c r="BP36" s="20">
        <f t="shared" si="20"/>
        <v>29040</v>
      </c>
      <c r="BQ36" s="40">
        <v>3000</v>
      </c>
      <c r="BR36" s="40">
        <v>0</v>
      </c>
      <c r="BS36" s="20">
        <f t="shared" si="21"/>
        <v>26040</v>
      </c>
      <c r="BT36" s="19"/>
      <c r="BU36" s="19"/>
      <c r="BV36" s="20">
        <f t="shared" si="22"/>
        <v>26040</v>
      </c>
      <c r="BW36" s="19">
        <v>3000</v>
      </c>
      <c r="BX36" s="19">
        <v>4010</v>
      </c>
      <c r="BY36" s="20">
        <f t="shared" si="23"/>
        <v>27050</v>
      </c>
      <c r="BZ36" s="19">
        <v>3000</v>
      </c>
      <c r="CA36" s="19">
        <v>570</v>
      </c>
      <c r="CB36" s="20">
        <f t="shared" si="24"/>
        <v>24620</v>
      </c>
      <c r="CC36" s="19">
        <v>3000</v>
      </c>
      <c r="CD36" s="19">
        <v>0</v>
      </c>
      <c r="CE36" s="20">
        <f t="shared" si="25"/>
        <v>21620</v>
      </c>
      <c r="CF36" s="19"/>
      <c r="CG36" s="19"/>
      <c r="CH36" s="20">
        <f t="shared" si="26"/>
        <v>21620</v>
      </c>
      <c r="CI36" s="19">
        <v>6000</v>
      </c>
      <c r="CJ36" s="19">
        <v>2740</v>
      </c>
      <c r="CK36" s="20">
        <f t="shared" si="27"/>
        <v>18360</v>
      </c>
    </row>
    <row r="37" spans="1:89" x14ac:dyDescent="0.25">
      <c r="C37" s="8">
        <f>SUM(C3:C14)</f>
        <v>7500</v>
      </c>
      <c r="D37" s="8">
        <f>SUM(D3:D14)</f>
        <v>19410</v>
      </c>
      <c r="E37" s="8">
        <v>500</v>
      </c>
      <c r="F37" s="8">
        <f>SUM(F3:F14)</f>
        <v>13500</v>
      </c>
      <c r="G37" s="8">
        <f>SUM(G3:G14)</f>
        <v>12015</v>
      </c>
      <c r="H37" s="8">
        <f>E37+13*50</f>
        <v>1150</v>
      </c>
      <c r="I37" s="8">
        <f>SUM(I3:I36)</f>
        <v>22500</v>
      </c>
      <c r="J37" s="8">
        <f>SUM(J3:J36)</f>
        <v>22500</v>
      </c>
      <c r="K37" s="8">
        <f>H37+50*9</f>
        <v>1600</v>
      </c>
      <c r="L37" s="8">
        <f>SUM(L3:L36)</f>
        <v>34500</v>
      </c>
      <c r="M37" s="8">
        <f>SUM(M3:M36)</f>
        <v>34500</v>
      </c>
      <c r="N37" s="8">
        <f>K37+12*50</f>
        <v>2200</v>
      </c>
      <c r="O37" s="8">
        <f>SUM(O3:O36)</f>
        <v>21000</v>
      </c>
      <c r="P37" s="8">
        <f>SUM(P3:P36)</f>
        <v>21000</v>
      </c>
      <c r="Q37" s="8">
        <f>N37+7*50</f>
        <v>2550</v>
      </c>
      <c r="R37" s="8">
        <f>SUM(R3:R36)</f>
        <v>30000</v>
      </c>
      <c r="S37" s="8">
        <f>SUM(S3:S36)</f>
        <v>30000</v>
      </c>
      <c r="T37" s="8">
        <f>Q37+50*10</f>
        <v>3050</v>
      </c>
      <c r="U37" s="8">
        <f>SUM(U3:U36)</f>
        <v>22500</v>
      </c>
      <c r="V37" s="8">
        <f>SUM(V3:V36)</f>
        <v>22500</v>
      </c>
      <c r="W37" s="8">
        <f>T37+8*50</f>
        <v>3450</v>
      </c>
      <c r="X37" s="8">
        <f>SUM(X3:X36)</f>
        <v>19500</v>
      </c>
      <c r="Y37" s="8">
        <f>SUM(Y3:Y36)</f>
        <v>19500</v>
      </c>
      <c r="Z37" s="8">
        <f>W37+7*50</f>
        <v>3800</v>
      </c>
      <c r="AA37" s="8">
        <f>SUM(AA3:AA36)</f>
        <v>28500</v>
      </c>
      <c r="AB37" s="8">
        <f>SUM(AB3:AB36)</f>
        <v>28500</v>
      </c>
      <c r="AC37" s="8">
        <f>Z37+50*10</f>
        <v>4300</v>
      </c>
      <c r="AD37" s="8">
        <f>SUM(AD3:AD36)</f>
        <v>27000</v>
      </c>
      <c r="AE37" s="8">
        <f>SUM(AE3:AE36)</f>
        <v>27000</v>
      </c>
      <c r="AF37" s="8">
        <f>50*9+AC37</f>
        <v>4750</v>
      </c>
      <c r="AG37" s="8">
        <f>SUM(AG3:AG36)</f>
        <v>21000</v>
      </c>
      <c r="AH37" s="8">
        <f>SUM(AH3:AH36)</f>
        <v>21000</v>
      </c>
      <c r="AI37" s="8">
        <f>50*7+AF37</f>
        <v>5100</v>
      </c>
      <c r="AJ37" s="8">
        <f>SUM(AJ3:AJ36)</f>
        <v>27000</v>
      </c>
      <c r="AK37" s="8">
        <f>SUM(AK3:AK36)</f>
        <v>27000</v>
      </c>
      <c r="AL37" s="8">
        <f>AI37+50*9</f>
        <v>5550</v>
      </c>
      <c r="AM37" s="8">
        <f>SUM(AM3:AM36)</f>
        <v>36000</v>
      </c>
      <c r="AN37" s="8">
        <f>SUM(AN3:AN36)</f>
        <v>36000</v>
      </c>
      <c r="AO37" s="8">
        <f>AL37+50*12</f>
        <v>6150</v>
      </c>
      <c r="AP37" s="8">
        <f>SUM(AP3:AP36)</f>
        <v>36000</v>
      </c>
      <c r="AQ37" s="8">
        <f>SUM(AQ3:AQ36)</f>
        <v>36000</v>
      </c>
      <c r="AR37" s="8">
        <f>AO37+12*50</f>
        <v>6750</v>
      </c>
      <c r="AS37" s="8">
        <f>SUM(AS3:AS36)</f>
        <v>36000</v>
      </c>
      <c r="AT37" s="8">
        <f>SUM(AT3:AT36)</f>
        <v>36000</v>
      </c>
      <c r="AU37" s="8">
        <f>AR37+12*50</f>
        <v>7350</v>
      </c>
      <c r="AV37" s="8">
        <f>SUM(AV3:AV36)</f>
        <v>27000</v>
      </c>
      <c r="AW37" s="8">
        <f>SUM(AW3:AW36)</f>
        <v>27000</v>
      </c>
      <c r="AX37" s="8">
        <f>AU37+50*9</f>
        <v>7800</v>
      </c>
      <c r="AY37" s="8">
        <f>SUM(AY3:AY36)</f>
        <v>15000</v>
      </c>
      <c r="AZ37" s="8">
        <f>SUM(AZ3:AZ36)</f>
        <v>15000</v>
      </c>
      <c r="BA37" s="8">
        <f>AX37+5*50</f>
        <v>8050</v>
      </c>
      <c r="BB37" s="8">
        <f>SUM(BB3:BB36)</f>
        <v>27000</v>
      </c>
      <c r="BC37" s="8">
        <f>SUM(BC3:BC36)</f>
        <v>27000</v>
      </c>
      <c r="BD37" s="8">
        <f>BA37+50*9</f>
        <v>8500</v>
      </c>
      <c r="BE37" s="8">
        <f>SUM(BE3:BE36)</f>
        <v>21000</v>
      </c>
      <c r="BF37" s="8">
        <f>SUM(BF3:BF36)</f>
        <v>21000</v>
      </c>
      <c r="BG37" s="8">
        <f>BD37+50*7</f>
        <v>8850</v>
      </c>
      <c r="BH37" s="8">
        <f>SUM(BH3:BH36)</f>
        <v>36000</v>
      </c>
      <c r="BI37" s="8">
        <f>SUM(BI3:BI36)</f>
        <v>36000</v>
      </c>
      <c r="BJ37" s="8">
        <f>BG37+50*12</f>
        <v>9450</v>
      </c>
      <c r="BK37" s="8">
        <f>SUM(BK3:BK36)</f>
        <v>45000</v>
      </c>
      <c r="BL37" s="8">
        <f>SUM(BL3:BL36)</f>
        <v>45000</v>
      </c>
      <c r="BM37" s="8">
        <f>BJ37+50*15</f>
        <v>10200</v>
      </c>
      <c r="BN37" s="8">
        <f>SUM(BN3:BN36)</f>
        <v>33000</v>
      </c>
      <c r="BO37" s="8">
        <f>SUM(BO3:BO36)</f>
        <v>33000</v>
      </c>
      <c r="BP37" s="8">
        <f>BM37+50*11</f>
        <v>10750</v>
      </c>
      <c r="BQ37" s="8">
        <f>SUM(BQ3:BQ36)</f>
        <v>45000</v>
      </c>
      <c r="BR37" s="8">
        <f>SUM(BR3:BR36)</f>
        <v>45000</v>
      </c>
      <c r="BS37" s="8">
        <f>BP37+50*15</f>
        <v>11500</v>
      </c>
      <c r="BT37" s="8">
        <f>SUM(BT3:BT36)</f>
        <v>36000</v>
      </c>
      <c r="BU37" s="8">
        <f>SUM(BU3:BU36)</f>
        <v>36000</v>
      </c>
      <c r="BV37" s="8">
        <f>BS37+50*12</f>
        <v>12100</v>
      </c>
      <c r="BW37" s="8">
        <f>SUM(BW3:BW36)</f>
        <v>30000</v>
      </c>
      <c r="BX37" s="8">
        <f>SUM(BX3:BX36)</f>
        <v>30000</v>
      </c>
      <c r="BY37" s="8">
        <f>BV37+50*10</f>
        <v>12600</v>
      </c>
      <c r="BZ37" s="8">
        <f>SUM(BZ3:BZ36)</f>
        <v>18000</v>
      </c>
      <c r="CA37" s="8">
        <f>SUM(CA3:CA36)</f>
        <v>18000</v>
      </c>
      <c r="CB37" s="8">
        <f>BY37+50*6</f>
        <v>12900</v>
      </c>
      <c r="CC37" s="8">
        <f>SUM(CC3:CC36)</f>
        <v>24000</v>
      </c>
      <c r="CD37" s="8">
        <f>SUM(CD3:CD36)</f>
        <v>24000</v>
      </c>
      <c r="CE37" s="8">
        <f>CB37+50*8</f>
        <v>13300</v>
      </c>
      <c r="CF37" s="8">
        <f>SUM(CF3:CF36)</f>
        <v>27000</v>
      </c>
      <c r="CG37" s="8">
        <f>SUM(CG3:CG36)</f>
        <v>27000</v>
      </c>
      <c r="CI37" s="8">
        <f>SUM(CI3:CI36)</f>
        <v>45000</v>
      </c>
      <c r="CJ37" s="8">
        <f>SUM(CJ3:CJ36)</f>
        <v>45000</v>
      </c>
    </row>
  </sheetData>
  <sortState xmlns:xlrd2="http://schemas.microsoft.com/office/spreadsheetml/2017/richdata2" ref="A3:CH29">
    <sortCondition descending="1" ref="AI2:AI29"/>
  </sortState>
  <mergeCells count="30">
    <mergeCell ref="BW1:BY1"/>
    <mergeCell ref="BZ1:CB1"/>
    <mergeCell ref="CC1:CE1"/>
    <mergeCell ref="CF1:CH1"/>
    <mergeCell ref="BH1:BJ1"/>
    <mergeCell ref="BK1:BM1"/>
    <mergeCell ref="BN1:BP1"/>
    <mergeCell ref="BQ1:BS1"/>
    <mergeCell ref="BT1:BV1"/>
    <mergeCell ref="AS1:AU1"/>
    <mergeCell ref="AV1:AX1"/>
    <mergeCell ref="AY1:BA1"/>
    <mergeCell ref="BB1:BD1"/>
    <mergeCell ref="BE1:BG1"/>
    <mergeCell ref="CI1:CK1"/>
    <mergeCell ref="A1:B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Hiver</vt:lpstr>
      <vt:lpstr>Saison Eté</vt:lpstr>
      <vt:lpstr>GENERAL</vt:lpstr>
      <vt:lpstr>Cash</vt:lpstr>
    </vt:vector>
  </TitlesOfParts>
  <Company>STELLANTIS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CADORET</dc:creator>
  <cp:lastModifiedBy>OLIVIER CADORET</cp:lastModifiedBy>
  <cp:lastPrinted>2025-07-02T08:35:13Z</cp:lastPrinted>
  <dcterms:created xsi:type="dcterms:W3CDTF">2024-09-28T20:47:42Z</dcterms:created>
  <dcterms:modified xsi:type="dcterms:W3CDTF">2025-08-28T14:56:24Z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2024-09-28T20:58:07Z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6f0a7f0d-7959-4df4-a8af-b76770bc842e</vt:lpwstr>
  </property>
  <property fmtid="{D5CDD505-2E9C-101B-9397-08002B2CF9AE}" pid="8" name="MSIP_Label_725ca717-11da-4935-b601-f527b9741f2e_ContentBits">
    <vt:lpwstr>0</vt:lpwstr>
  </property>
</Properties>
</file>